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8D0C939B-3609-4AFB-92F8-E693876AF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 часах" sheetId="2" r:id="rId1"/>
    <sheet name="в сумме" sheetId="4" r:id="rId2"/>
  </sheets>
  <definedNames>
    <definedName name="_xlnm.Print_Titles" localSheetId="1">'в сумме'!$A:$B,'в сумме'!$13:$16</definedName>
    <definedName name="_xlnm.Print_Titles" localSheetId="0">'в часах'!$A:$B,'в часах'!$30:$33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6" i="2" l="1"/>
  <c r="B17" i="4" l="1"/>
  <c r="C17" i="4"/>
  <c r="D17" i="4"/>
  <c r="E17" i="4"/>
  <c r="F17" i="4"/>
  <c r="G17" i="4"/>
  <c r="H17" i="4"/>
  <c r="O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O19" i="4" s="1"/>
  <c r="S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O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O23" i="4" s="1"/>
  <c r="S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O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O27" i="4" s="1"/>
  <c r="S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O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O31" i="4" s="1"/>
  <c r="S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O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O35" i="4" s="1"/>
  <c r="S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O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O39" i="4" s="1"/>
  <c r="S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O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O45" i="4"/>
  <c r="P45" i="4" s="1"/>
  <c r="S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O47" i="4" s="1"/>
  <c r="S47" i="4"/>
  <c r="B48" i="4"/>
  <c r="C48" i="4"/>
  <c r="D48" i="4"/>
  <c r="E48" i="4"/>
  <c r="F48" i="4"/>
  <c r="G48" i="4"/>
  <c r="H48" i="4"/>
  <c r="I48" i="4"/>
  <c r="B49" i="4"/>
  <c r="C49" i="4"/>
  <c r="D49" i="4"/>
  <c r="E49" i="4"/>
  <c r="F49" i="4"/>
  <c r="G49" i="4"/>
  <c r="H49" i="4"/>
  <c r="I49" i="4"/>
  <c r="O49" i="4"/>
  <c r="B50" i="4"/>
  <c r="C50" i="4"/>
  <c r="D50" i="4"/>
  <c r="E50" i="4"/>
  <c r="F50" i="4"/>
  <c r="G50" i="4"/>
  <c r="H50" i="4"/>
  <c r="I50" i="4"/>
  <c r="B51" i="4"/>
  <c r="C51" i="4"/>
  <c r="D51" i="4"/>
  <c r="E51" i="4"/>
  <c r="F51" i="4"/>
  <c r="G51" i="4"/>
  <c r="H51" i="4"/>
  <c r="I51" i="4"/>
  <c r="O51" i="4" s="1"/>
  <c r="S51" i="4"/>
  <c r="B52" i="4"/>
  <c r="C52" i="4"/>
  <c r="D52" i="4"/>
  <c r="E52" i="4"/>
  <c r="F52" i="4"/>
  <c r="G52" i="4"/>
  <c r="H52" i="4"/>
  <c r="I52" i="4"/>
  <c r="B53" i="4"/>
  <c r="C53" i="4"/>
  <c r="D53" i="4"/>
  <c r="E53" i="4"/>
  <c r="F53" i="4"/>
  <c r="G53" i="4"/>
  <c r="H53" i="4"/>
  <c r="I53" i="4"/>
  <c r="O53" i="4"/>
  <c r="B54" i="4"/>
  <c r="C54" i="4"/>
  <c r="D54" i="4"/>
  <c r="E54" i="4"/>
  <c r="F54" i="4"/>
  <c r="G54" i="4"/>
  <c r="H54" i="4"/>
  <c r="I54" i="4"/>
  <c r="B55" i="4"/>
  <c r="C55" i="4"/>
  <c r="D55" i="4"/>
  <c r="E55" i="4"/>
  <c r="F55" i="4"/>
  <c r="G55" i="4"/>
  <c r="H55" i="4"/>
  <c r="I55" i="4"/>
  <c r="O55" i="4" s="1"/>
  <c r="S55" i="4"/>
  <c r="B56" i="4"/>
  <c r="C56" i="4"/>
  <c r="D56" i="4"/>
  <c r="E56" i="4"/>
  <c r="F56" i="4"/>
  <c r="G56" i="4"/>
  <c r="H56" i="4"/>
  <c r="I56" i="4"/>
  <c r="B57" i="4"/>
  <c r="C57" i="4"/>
  <c r="D57" i="4"/>
  <c r="E57" i="4"/>
  <c r="F57" i="4"/>
  <c r="G57" i="4"/>
  <c r="H57" i="4"/>
  <c r="I57" i="4"/>
  <c r="O57" i="4"/>
  <c r="B58" i="4"/>
  <c r="C58" i="4"/>
  <c r="D58" i="4"/>
  <c r="E58" i="4"/>
  <c r="F58" i="4"/>
  <c r="G58" i="4"/>
  <c r="H58" i="4"/>
  <c r="I58" i="4"/>
  <c r="B59" i="4"/>
  <c r="C59" i="4"/>
  <c r="D59" i="4"/>
  <c r="E59" i="4"/>
  <c r="F59" i="4"/>
  <c r="G59" i="4"/>
  <c r="H59" i="4"/>
  <c r="I59" i="4"/>
  <c r="O59" i="4" s="1"/>
  <c r="S59" i="4"/>
  <c r="B60" i="4"/>
  <c r="C60" i="4"/>
  <c r="D60" i="4"/>
  <c r="E60" i="4"/>
  <c r="F60" i="4"/>
  <c r="G60" i="4"/>
  <c r="H60" i="4"/>
  <c r="I60" i="4"/>
  <c r="B61" i="4"/>
  <c r="C61" i="4"/>
  <c r="D61" i="4"/>
  <c r="E61" i="4"/>
  <c r="F61" i="4"/>
  <c r="G61" i="4"/>
  <c r="H61" i="4"/>
  <c r="I61" i="4"/>
  <c r="O61" i="4"/>
  <c r="B62" i="4"/>
  <c r="C62" i="4"/>
  <c r="D62" i="4"/>
  <c r="E62" i="4"/>
  <c r="F62" i="4"/>
  <c r="G62" i="4"/>
  <c r="H62" i="4"/>
  <c r="I62" i="4"/>
  <c r="B63" i="4"/>
  <c r="C63" i="4"/>
  <c r="D63" i="4"/>
  <c r="E63" i="4"/>
  <c r="F63" i="4"/>
  <c r="G63" i="4"/>
  <c r="H63" i="4"/>
  <c r="I63" i="4"/>
  <c r="O63" i="4" s="1"/>
  <c r="S63" i="4"/>
  <c r="B64" i="4"/>
  <c r="C64" i="4"/>
  <c r="D64" i="4"/>
  <c r="E64" i="4"/>
  <c r="F64" i="4"/>
  <c r="G64" i="4"/>
  <c r="H64" i="4"/>
  <c r="I64" i="4"/>
  <c r="B65" i="4"/>
  <c r="C65" i="4"/>
  <c r="D65" i="4"/>
  <c r="E65" i="4"/>
  <c r="F65" i="4"/>
  <c r="G65" i="4"/>
  <c r="H65" i="4"/>
  <c r="I65" i="4"/>
  <c r="O65" i="4"/>
  <c r="B66" i="4"/>
  <c r="C66" i="4"/>
  <c r="D66" i="4"/>
  <c r="E66" i="4"/>
  <c r="F66" i="4"/>
  <c r="G66" i="4"/>
  <c r="H66" i="4"/>
  <c r="I66" i="4"/>
  <c r="B67" i="4"/>
  <c r="C67" i="4"/>
  <c r="D67" i="4"/>
  <c r="E67" i="4"/>
  <c r="F67" i="4"/>
  <c r="G67" i="4"/>
  <c r="H67" i="4"/>
  <c r="I67" i="4"/>
  <c r="O67" i="4" s="1"/>
  <c r="S67" i="4"/>
  <c r="B68" i="4"/>
  <c r="C68" i="4"/>
  <c r="D68" i="4"/>
  <c r="E68" i="4"/>
  <c r="F68" i="4"/>
  <c r="G68" i="4"/>
  <c r="H68" i="4"/>
  <c r="I68" i="4"/>
  <c r="B69" i="4"/>
  <c r="C69" i="4"/>
  <c r="D69" i="4"/>
  <c r="E69" i="4"/>
  <c r="F69" i="4"/>
  <c r="G69" i="4"/>
  <c r="H69" i="4"/>
  <c r="I69" i="4"/>
  <c r="B70" i="4"/>
  <c r="C70" i="4"/>
  <c r="D70" i="4"/>
  <c r="E70" i="4"/>
  <c r="F70" i="4"/>
  <c r="G70" i="4"/>
  <c r="H70" i="4"/>
  <c r="I70" i="4"/>
  <c r="B71" i="4"/>
  <c r="C71" i="4"/>
  <c r="D71" i="4"/>
  <c r="E71" i="4"/>
  <c r="F71" i="4"/>
  <c r="G71" i="4"/>
  <c r="H71" i="4"/>
  <c r="I71" i="4"/>
  <c r="B72" i="4"/>
  <c r="C72" i="4"/>
  <c r="D72" i="4"/>
  <c r="E72" i="4"/>
  <c r="F72" i="4"/>
  <c r="G72" i="4"/>
  <c r="H72" i="4"/>
  <c r="I72" i="4"/>
  <c r="B73" i="4"/>
  <c r="C73" i="4"/>
  <c r="D73" i="4"/>
  <c r="E73" i="4"/>
  <c r="F73" i="4"/>
  <c r="G73" i="4"/>
  <c r="H73" i="4"/>
  <c r="I73" i="4"/>
  <c r="O73" i="4"/>
  <c r="P73" i="4" s="1"/>
  <c r="B74" i="4"/>
  <c r="C74" i="4"/>
  <c r="D74" i="4"/>
  <c r="E74" i="4"/>
  <c r="F74" i="4"/>
  <c r="G74" i="4"/>
  <c r="H74" i="4"/>
  <c r="I74" i="4"/>
  <c r="B75" i="4"/>
  <c r="C75" i="4"/>
  <c r="D75" i="4"/>
  <c r="E75" i="4"/>
  <c r="F75" i="4"/>
  <c r="G75" i="4"/>
  <c r="H75" i="4"/>
  <c r="I75" i="4"/>
  <c r="O75" i="4" s="1"/>
  <c r="S75" i="4"/>
  <c r="B76" i="4"/>
  <c r="C76" i="4"/>
  <c r="D76" i="4"/>
  <c r="E76" i="4"/>
  <c r="F76" i="4"/>
  <c r="G76" i="4"/>
  <c r="H76" i="4"/>
  <c r="I76" i="4"/>
  <c r="B77" i="4"/>
  <c r="C77" i="4"/>
  <c r="D77" i="4"/>
  <c r="E77" i="4"/>
  <c r="F77" i="4"/>
  <c r="G77" i="4"/>
  <c r="H77" i="4"/>
  <c r="I77" i="4"/>
  <c r="O77" i="4"/>
  <c r="B78" i="4"/>
  <c r="C78" i="4"/>
  <c r="D78" i="4"/>
  <c r="E78" i="4"/>
  <c r="F78" i="4"/>
  <c r="G78" i="4"/>
  <c r="H78" i="4"/>
  <c r="I78" i="4"/>
  <c r="B79" i="4"/>
  <c r="C79" i="4"/>
  <c r="D79" i="4"/>
  <c r="E79" i="4"/>
  <c r="F79" i="4"/>
  <c r="G79" i="4"/>
  <c r="H79" i="4"/>
  <c r="I79" i="4"/>
  <c r="O79" i="4" s="1"/>
  <c r="S79" i="4"/>
  <c r="B80" i="4"/>
  <c r="C80" i="4"/>
  <c r="D80" i="4"/>
  <c r="E80" i="4"/>
  <c r="F80" i="4"/>
  <c r="G80" i="4"/>
  <c r="H80" i="4"/>
  <c r="I80" i="4"/>
  <c r="B81" i="4"/>
  <c r="C81" i="4"/>
  <c r="D81" i="4"/>
  <c r="E81" i="4"/>
  <c r="F81" i="4"/>
  <c r="G81" i="4"/>
  <c r="H81" i="4"/>
  <c r="I81" i="4"/>
  <c r="O81" i="4"/>
  <c r="B82" i="4"/>
  <c r="C82" i="4"/>
  <c r="D82" i="4"/>
  <c r="E82" i="4"/>
  <c r="F82" i="4"/>
  <c r="G82" i="4"/>
  <c r="H82" i="4"/>
  <c r="I82" i="4"/>
  <c r="B83" i="4"/>
  <c r="C83" i="4"/>
  <c r="D83" i="4"/>
  <c r="E83" i="4"/>
  <c r="F83" i="4"/>
  <c r="G83" i="4"/>
  <c r="H83" i="4"/>
  <c r="I83" i="4"/>
  <c r="O83" i="4" s="1"/>
  <c r="S83" i="4"/>
  <c r="B84" i="4"/>
  <c r="C84" i="4"/>
  <c r="D84" i="4"/>
  <c r="E84" i="4"/>
  <c r="F84" i="4"/>
  <c r="G84" i="4"/>
  <c r="H84" i="4"/>
  <c r="I84" i="4"/>
  <c r="B85" i="4"/>
  <c r="C85" i="4"/>
  <c r="D85" i="4"/>
  <c r="E85" i="4"/>
  <c r="F85" i="4"/>
  <c r="G85" i="4"/>
  <c r="H85" i="4"/>
  <c r="I85" i="4"/>
  <c r="O85" i="4"/>
  <c r="P81" i="4" l="1"/>
  <c r="Q81" i="4" s="1"/>
  <c r="P83" i="4"/>
  <c r="Q83" i="4" s="1"/>
  <c r="P75" i="4"/>
  <c r="Q75" i="4" s="1"/>
  <c r="P85" i="4"/>
  <c r="Q85" i="4" s="1"/>
  <c r="P77" i="4"/>
  <c r="Q77" i="4" s="1"/>
  <c r="P79" i="4"/>
  <c r="Q79" i="4" s="1"/>
  <c r="O82" i="4"/>
  <c r="S80" i="4"/>
  <c r="O78" i="4"/>
  <c r="S76" i="4"/>
  <c r="O74" i="4"/>
  <c r="P61" i="4"/>
  <c r="Q61" i="4" s="1"/>
  <c r="P53" i="4"/>
  <c r="Q53" i="4" s="1"/>
  <c r="O80" i="4"/>
  <c r="O76" i="4"/>
  <c r="S69" i="4"/>
  <c r="P63" i="4"/>
  <c r="Q63" i="4" s="1"/>
  <c r="P55" i="4"/>
  <c r="Q55" i="4" s="1"/>
  <c r="P49" i="4"/>
  <c r="Q49" i="4" s="1"/>
  <c r="P47" i="4"/>
  <c r="Q47" i="4" s="1"/>
  <c r="S85" i="4"/>
  <c r="S81" i="4"/>
  <c r="S77" i="4"/>
  <c r="S73" i="4"/>
  <c r="O71" i="4"/>
  <c r="S71" i="4"/>
  <c r="P65" i="4"/>
  <c r="Q65" i="4" s="1"/>
  <c r="P57" i="4"/>
  <c r="Q57" i="4" s="1"/>
  <c r="O44" i="4"/>
  <c r="Q73" i="4"/>
  <c r="O72" i="4"/>
  <c r="O69" i="4"/>
  <c r="P67" i="4"/>
  <c r="Q67" i="4" s="1"/>
  <c r="P59" i="4"/>
  <c r="Q59" i="4" s="1"/>
  <c r="P51" i="4"/>
  <c r="Q51" i="4" s="1"/>
  <c r="S68" i="4"/>
  <c r="O66" i="4"/>
  <c r="S64" i="4"/>
  <c r="O62" i="4"/>
  <c r="S60" i="4"/>
  <c r="O58" i="4"/>
  <c r="S56" i="4"/>
  <c r="O54" i="4"/>
  <c r="S52" i="4"/>
  <c r="S44" i="4"/>
  <c r="S43" i="4"/>
  <c r="P37" i="4"/>
  <c r="Q37" i="4" s="1"/>
  <c r="P29" i="4"/>
  <c r="Q29" i="4" s="1"/>
  <c r="O68" i="4"/>
  <c r="O64" i="4"/>
  <c r="O60" i="4"/>
  <c r="O56" i="4"/>
  <c r="O52" i="4"/>
  <c r="Q45" i="4"/>
  <c r="P39" i="4"/>
  <c r="Q39" i="4" s="1"/>
  <c r="O38" i="4"/>
  <c r="P31" i="4"/>
  <c r="Q31" i="4" s="1"/>
  <c r="O30" i="4"/>
  <c r="P25" i="4"/>
  <c r="Q25" i="4" s="1"/>
  <c r="P23" i="4"/>
  <c r="Q23" i="4" s="1"/>
  <c r="P17" i="4"/>
  <c r="Q17" i="4" s="1"/>
  <c r="S65" i="4"/>
  <c r="S61" i="4"/>
  <c r="S57" i="4"/>
  <c r="S53" i="4"/>
  <c r="S50" i="4"/>
  <c r="S49" i="4"/>
  <c r="S46" i="4"/>
  <c r="P41" i="4"/>
  <c r="Q41" i="4" s="1"/>
  <c r="P33" i="4"/>
  <c r="Q33" i="4" s="1"/>
  <c r="S42" i="4"/>
  <c r="P35" i="4"/>
  <c r="Q35" i="4" s="1"/>
  <c r="O34" i="4"/>
  <c r="P27" i="4"/>
  <c r="Q27" i="4" s="1"/>
  <c r="P21" i="4"/>
  <c r="Q21" i="4" s="1"/>
  <c r="P19" i="4"/>
  <c r="Q19" i="4" s="1"/>
  <c r="S40" i="4"/>
  <c r="S38" i="4"/>
  <c r="S36" i="4"/>
  <c r="S34" i="4"/>
  <c r="S32" i="4"/>
  <c r="S30" i="4"/>
  <c r="S28" i="4"/>
  <c r="O40" i="4"/>
  <c r="O32" i="4"/>
  <c r="S41" i="4"/>
  <c r="S37" i="4"/>
  <c r="S33" i="4"/>
  <c r="S29" i="4"/>
  <c r="S26" i="4"/>
  <c r="S25" i="4"/>
  <c r="S22" i="4"/>
  <c r="S21" i="4"/>
  <c r="S18" i="4"/>
  <c r="S17" i="4"/>
  <c r="R35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34" i="2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K75" i="2"/>
  <c r="J58" i="4" s="1"/>
  <c r="K76" i="2"/>
  <c r="J59" i="4" s="1"/>
  <c r="K77" i="2"/>
  <c r="J60" i="4" s="1"/>
  <c r="K78" i="2"/>
  <c r="J61" i="4" s="1"/>
  <c r="K79" i="2"/>
  <c r="J62" i="4" s="1"/>
  <c r="K80" i="2"/>
  <c r="J63" i="4" s="1"/>
  <c r="K81" i="2"/>
  <c r="J64" i="4" s="1"/>
  <c r="K82" i="2"/>
  <c r="J65" i="4" s="1"/>
  <c r="K83" i="2"/>
  <c r="J66" i="4" s="1"/>
  <c r="K84" i="2"/>
  <c r="J67" i="4" s="1"/>
  <c r="K85" i="2"/>
  <c r="J68" i="4" s="1"/>
  <c r="K86" i="2"/>
  <c r="J69" i="4" s="1"/>
  <c r="K87" i="2"/>
  <c r="J70" i="4" s="1"/>
  <c r="K88" i="2"/>
  <c r="J71" i="4" s="1"/>
  <c r="K89" i="2"/>
  <c r="J72" i="4" s="1"/>
  <c r="K90" i="2"/>
  <c r="J73" i="4" s="1"/>
  <c r="K91" i="2"/>
  <c r="J74" i="4" s="1"/>
  <c r="K92" i="2"/>
  <c r="J75" i="4" s="1"/>
  <c r="K93" i="2"/>
  <c r="J76" i="4" s="1"/>
  <c r="K94" i="2"/>
  <c r="J77" i="4" s="1"/>
  <c r="K95" i="2"/>
  <c r="J78" i="4" s="1"/>
  <c r="K96" i="2"/>
  <c r="J79" i="4" s="1"/>
  <c r="K97" i="2"/>
  <c r="J80" i="4" s="1"/>
  <c r="K98" i="2"/>
  <c r="J81" i="4" s="1"/>
  <c r="K99" i="2"/>
  <c r="J82" i="4" s="1"/>
  <c r="K100" i="2"/>
  <c r="J83" i="4" s="1"/>
  <c r="K101" i="2"/>
  <c r="J84" i="4" s="1"/>
  <c r="K102" i="2"/>
  <c r="J85" i="4" s="1"/>
  <c r="AU86" i="4"/>
  <c r="AV86" i="4"/>
  <c r="R33" i="4" l="1"/>
  <c r="P54" i="4"/>
  <c r="Q54" i="4" s="1"/>
  <c r="P62" i="4"/>
  <c r="Q62" i="4" s="1"/>
  <c r="P72" i="4"/>
  <c r="Q72" i="4" s="1"/>
  <c r="R49" i="4"/>
  <c r="R79" i="4"/>
  <c r="R75" i="4"/>
  <c r="R19" i="4"/>
  <c r="R35" i="4"/>
  <c r="R41" i="4"/>
  <c r="R17" i="4"/>
  <c r="R31" i="4"/>
  <c r="R55" i="4"/>
  <c r="P74" i="4"/>
  <c r="Q74" i="4" s="1"/>
  <c r="P82" i="4"/>
  <c r="Q82" i="4" s="1"/>
  <c r="R21" i="4"/>
  <c r="R23" i="4"/>
  <c r="P58" i="4"/>
  <c r="Q58" i="4" s="1"/>
  <c r="P66" i="4"/>
  <c r="Q66" i="4" s="1"/>
  <c r="R63" i="4"/>
  <c r="R53" i="4"/>
  <c r="R27" i="4"/>
  <c r="R25" i="4"/>
  <c r="R39" i="4"/>
  <c r="R47" i="4"/>
  <c r="R61" i="4"/>
  <c r="P78" i="4"/>
  <c r="Q78" i="4" s="1"/>
  <c r="R85" i="4"/>
  <c r="P32" i="4"/>
  <c r="Q32" i="4" s="1"/>
  <c r="O36" i="4"/>
  <c r="O43" i="4"/>
  <c r="P56" i="4"/>
  <c r="Q56" i="4" s="1"/>
  <c r="O22" i="4"/>
  <c r="P22" i="4" s="1"/>
  <c r="O48" i="4"/>
  <c r="S48" i="4"/>
  <c r="R73" i="4"/>
  <c r="S70" i="4"/>
  <c r="S54" i="4"/>
  <c r="S62" i="4"/>
  <c r="S74" i="4"/>
  <c r="O24" i="4"/>
  <c r="S24" i="4"/>
  <c r="P60" i="4"/>
  <c r="Q60" i="4" s="1"/>
  <c r="R29" i="4"/>
  <c r="S58" i="4"/>
  <c r="S66" i="4"/>
  <c r="P69" i="4"/>
  <c r="Q69" i="4" s="1"/>
  <c r="P44" i="4"/>
  <c r="Q44" i="4" s="1"/>
  <c r="R65" i="4"/>
  <c r="P76" i="4"/>
  <c r="Q76" i="4" s="1"/>
  <c r="S78" i="4"/>
  <c r="P40" i="4"/>
  <c r="Q40" i="4" s="1"/>
  <c r="P34" i="4"/>
  <c r="Q34" i="4" s="1"/>
  <c r="O28" i="4"/>
  <c r="O18" i="4"/>
  <c r="P18" i="4" s="1"/>
  <c r="R45" i="4"/>
  <c r="P64" i="4"/>
  <c r="Q64" i="4" s="1"/>
  <c r="S72" i="4"/>
  <c r="O50" i="4"/>
  <c r="P71" i="4"/>
  <c r="Q71" i="4" s="1"/>
  <c r="P80" i="4"/>
  <c r="Q80" i="4" s="1"/>
  <c r="S84" i="4"/>
  <c r="O84" i="4"/>
  <c r="O70" i="4"/>
  <c r="S82" i="4"/>
  <c r="O20" i="4"/>
  <c r="S20" i="4"/>
  <c r="O26" i="4"/>
  <c r="P30" i="4"/>
  <c r="Q30" i="4" s="1"/>
  <c r="P38" i="4"/>
  <c r="Q38" i="4" s="1"/>
  <c r="P52" i="4"/>
  <c r="Q52" i="4" s="1"/>
  <c r="P68" i="4"/>
  <c r="Q68" i="4" s="1"/>
  <c r="R37" i="4"/>
  <c r="R51" i="4"/>
  <c r="R59" i="4"/>
  <c r="R67" i="4"/>
  <c r="R57" i="4"/>
  <c r="O42" i="4"/>
  <c r="O46" i="4"/>
  <c r="R77" i="4"/>
  <c r="R83" i="4"/>
  <c r="R81" i="4"/>
  <c r="A35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36" i="2" l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R40" i="4"/>
  <c r="R58" i="4"/>
  <c r="R74" i="4"/>
  <c r="R68" i="4"/>
  <c r="R52" i="4"/>
  <c r="R69" i="4"/>
  <c r="R66" i="4"/>
  <c r="R82" i="4"/>
  <c r="P42" i="4"/>
  <c r="Q42" i="4" s="1"/>
  <c r="P20" i="4"/>
  <c r="Q20" i="4" s="1"/>
  <c r="R71" i="4"/>
  <c r="P50" i="4"/>
  <c r="Q50" i="4" s="1"/>
  <c r="P48" i="4"/>
  <c r="Q48" i="4" s="1"/>
  <c r="P43" i="4"/>
  <c r="Q43" i="4" s="1"/>
  <c r="R38" i="4"/>
  <c r="P70" i="4"/>
  <c r="Q70" i="4" s="1"/>
  <c r="R80" i="4"/>
  <c r="P24" i="4"/>
  <c r="Q24" i="4" s="1"/>
  <c r="Q22" i="4"/>
  <c r="P36" i="4"/>
  <c r="Q36" i="4" s="1"/>
  <c r="R78" i="4"/>
  <c r="R72" i="4"/>
  <c r="R54" i="4"/>
  <c r="P26" i="4"/>
  <c r="Q26" i="4" s="1"/>
  <c r="Q18" i="4"/>
  <c r="R76" i="4"/>
  <c r="P46" i="4"/>
  <c r="Q46" i="4" s="1"/>
  <c r="P84" i="4"/>
  <c r="Q84" i="4" s="1"/>
  <c r="P28" i="4"/>
  <c r="Q28" i="4" s="1"/>
  <c r="AW17" i="4"/>
  <c r="R30" i="4"/>
  <c r="R64" i="4"/>
  <c r="R34" i="4"/>
  <c r="R44" i="4"/>
  <c r="R60" i="4"/>
  <c r="R56" i="4"/>
  <c r="R32" i="4"/>
  <c r="R62" i="4"/>
  <c r="AT86" i="4"/>
  <c r="AS86" i="4"/>
  <c r="AR86" i="4"/>
  <c r="AQ86" i="4"/>
  <c r="AL86" i="4"/>
  <c r="AJ86" i="4"/>
  <c r="AH86" i="4"/>
  <c r="AI86" i="4"/>
  <c r="AK86" i="4"/>
  <c r="AG86" i="4"/>
  <c r="AC86" i="4"/>
  <c r="AD86" i="4"/>
  <c r="AE86" i="4"/>
  <c r="AF86" i="4"/>
  <c r="AA86" i="4"/>
  <c r="Z86" i="4"/>
  <c r="Y86" i="4"/>
  <c r="AB86" i="4"/>
  <c r="X86" i="4"/>
  <c r="W86" i="4"/>
  <c r="V86" i="4"/>
  <c r="U86" i="4"/>
  <c r="T86" i="4"/>
  <c r="A17" i="4"/>
  <c r="A18" i="4" s="1"/>
  <c r="E6" i="4"/>
  <c r="A84" i="4"/>
  <c r="A82" i="4"/>
  <c r="A80" i="4"/>
  <c r="A78" i="4"/>
  <c r="A76" i="4"/>
  <c r="A74" i="4"/>
  <c r="A72" i="4"/>
  <c r="A70" i="4"/>
  <c r="A68" i="4"/>
  <c r="A66" i="4"/>
  <c r="A64" i="4"/>
  <c r="A62" i="4"/>
  <c r="A60" i="4"/>
  <c r="A58" i="4"/>
  <c r="A56" i="4"/>
  <c r="A54" i="4"/>
  <c r="A52" i="4"/>
  <c r="A50" i="4"/>
  <c r="A48" i="4"/>
  <c r="A46" i="4"/>
  <c r="A44" i="4"/>
  <c r="A42" i="4"/>
  <c r="A40" i="4"/>
  <c r="A38" i="4"/>
  <c r="A36" i="4"/>
  <c r="A34" i="4"/>
  <c r="A32" i="4"/>
  <c r="A30" i="4"/>
  <c r="A28" i="4"/>
  <c r="A26" i="4"/>
  <c r="A24" i="4"/>
  <c r="A22" i="4"/>
  <c r="A20" i="4"/>
  <c r="W24" i="2"/>
  <c r="W23" i="2"/>
  <c r="W22" i="2"/>
  <c r="W21" i="2"/>
  <c r="W20" i="2"/>
  <c r="W19" i="2"/>
  <c r="W18" i="2"/>
  <c r="W17" i="2"/>
  <c r="W16" i="2"/>
  <c r="W15" i="2"/>
  <c r="V14" i="2"/>
  <c r="U14" i="2"/>
  <c r="T14" i="2"/>
  <c r="S14" i="2"/>
  <c r="W13" i="2"/>
  <c r="W12" i="2"/>
  <c r="W11" i="2"/>
  <c r="W10" i="2"/>
  <c r="V9" i="2"/>
  <c r="U9" i="2"/>
  <c r="T9" i="2"/>
  <c r="S9" i="2"/>
  <c r="W8" i="2"/>
  <c r="W7" i="2"/>
  <c r="V6" i="2"/>
  <c r="U6" i="2"/>
  <c r="T6" i="2"/>
  <c r="S6" i="2"/>
  <c r="W5" i="2"/>
  <c r="W4" i="2"/>
  <c r="W3" i="2"/>
  <c r="W2" i="2"/>
  <c r="I17" i="4"/>
  <c r="J17" i="4" l="1"/>
  <c r="K103" i="2"/>
  <c r="R26" i="4"/>
  <c r="R36" i="4"/>
  <c r="R70" i="4"/>
  <c r="R48" i="4"/>
  <c r="R28" i="4"/>
  <c r="R84" i="4"/>
  <c r="R18" i="4"/>
  <c r="R24" i="4"/>
  <c r="R42" i="4"/>
  <c r="R46" i="4"/>
  <c r="R22" i="4"/>
  <c r="R43" i="4"/>
  <c r="R50" i="4"/>
  <c r="R20" i="4"/>
  <c r="T25" i="2"/>
  <c r="U25" i="2"/>
  <c r="AW45" i="4"/>
  <c r="AW23" i="4"/>
  <c r="AW39" i="4"/>
  <c r="N86" i="4"/>
  <c r="M86" i="4"/>
  <c r="L86" i="4"/>
  <c r="V25" i="2"/>
  <c r="W14" i="2"/>
  <c r="W9" i="2"/>
  <c r="S25" i="2"/>
  <c r="W6" i="2"/>
  <c r="AW31" i="4" l="1"/>
  <c r="AX31" i="4" s="1"/>
  <c r="AZ31" i="4" s="1"/>
  <c r="AW27" i="4"/>
  <c r="AX27" i="4" s="1"/>
  <c r="AZ27" i="4" s="1"/>
  <c r="AW46" i="4"/>
  <c r="AX46" i="4" s="1"/>
  <c r="AZ46" i="4" s="1"/>
  <c r="AW64" i="4"/>
  <c r="AX64" i="4" s="1"/>
  <c r="AZ64" i="4" s="1"/>
  <c r="AW22" i="4"/>
  <c r="AX22" i="4" s="1"/>
  <c r="AZ22" i="4" s="1"/>
  <c r="AW50" i="4"/>
  <c r="AX50" i="4" s="1"/>
  <c r="AZ50" i="4" s="1"/>
  <c r="AW33" i="4"/>
  <c r="AX33" i="4" s="1"/>
  <c r="AZ33" i="4" s="1"/>
  <c r="AW69" i="4"/>
  <c r="AX69" i="4" s="1"/>
  <c r="AZ69" i="4" s="1"/>
  <c r="AW43" i="4"/>
  <c r="AX43" i="4" s="1"/>
  <c r="AZ43" i="4" s="1"/>
  <c r="AW60" i="4"/>
  <c r="AX60" i="4" s="1"/>
  <c r="AZ60" i="4" s="1"/>
  <c r="AW29" i="4"/>
  <c r="AX29" i="4" s="1"/>
  <c r="AZ29" i="4" s="1"/>
  <c r="AW54" i="4"/>
  <c r="AX54" i="4" s="1"/>
  <c r="AZ54" i="4" s="1"/>
  <c r="AW41" i="4"/>
  <c r="AX41" i="4" s="1"/>
  <c r="AZ41" i="4" s="1"/>
  <c r="AW58" i="4"/>
  <c r="AW35" i="4"/>
  <c r="AX35" i="4" s="1"/>
  <c r="AZ35" i="4" s="1"/>
  <c r="AW19" i="4"/>
  <c r="AX19" i="4" s="1"/>
  <c r="AZ19" i="4" s="1"/>
  <c r="AW66" i="4"/>
  <c r="AX66" i="4" s="1"/>
  <c r="AZ66" i="4" s="1"/>
  <c r="AW25" i="4"/>
  <c r="AX25" i="4" s="1"/>
  <c r="AZ25" i="4" s="1"/>
  <c r="AW70" i="4"/>
  <c r="AX70" i="4" s="1"/>
  <c r="AZ70" i="4" s="1"/>
  <c r="AW72" i="4"/>
  <c r="AX72" i="4" s="1"/>
  <c r="AZ72" i="4" s="1"/>
  <c r="AW68" i="4"/>
  <c r="AX68" i="4" s="1"/>
  <c r="AZ68" i="4" s="1"/>
  <c r="AW30" i="4"/>
  <c r="AW62" i="4"/>
  <c r="AX62" i="4" s="1"/>
  <c r="AZ62" i="4" s="1"/>
  <c r="AW37" i="4"/>
  <c r="AX37" i="4" s="1"/>
  <c r="AZ37" i="4" s="1"/>
  <c r="AW21" i="4"/>
  <c r="AX21" i="4" s="1"/>
  <c r="AZ21" i="4" s="1"/>
  <c r="AW42" i="4"/>
  <c r="AX42" i="4" s="1"/>
  <c r="AZ42" i="4" s="1"/>
  <c r="AW44" i="4"/>
  <c r="AX44" i="4" s="1"/>
  <c r="AZ44" i="4" s="1"/>
  <c r="AW71" i="4"/>
  <c r="AX71" i="4" s="1"/>
  <c r="AZ71" i="4" s="1"/>
  <c r="O86" i="4"/>
  <c r="K86" i="4"/>
  <c r="AW84" i="4"/>
  <c r="AX45" i="4"/>
  <c r="AZ45" i="4" s="1"/>
  <c r="AX39" i="4"/>
  <c r="AZ39" i="4" s="1"/>
  <c r="AX23" i="4"/>
  <c r="AZ23" i="4" s="1"/>
  <c r="AX58" i="4"/>
  <c r="AZ58" i="4" s="1"/>
  <c r="AX30" i="4"/>
  <c r="AZ30" i="4" s="1"/>
  <c r="S86" i="4"/>
  <c r="W25" i="2"/>
  <c r="AW67" i="4" l="1"/>
  <c r="AX67" i="4" s="1"/>
  <c r="AZ67" i="4" s="1"/>
  <c r="AW75" i="4"/>
  <c r="AX75" i="4" s="1"/>
  <c r="AZ75" i="4" s="1"/>
  <c r="AW73" i="4"/>
  <c r="AW52" i="4"/>
  <c r="AX52" i="4" s="1"/>
  <c r="AZ52" i="4" s="1"/>
  <c r="AW74" i="4"/>
  <c r="AX74" i="4" s="1"/>
  <c r="AZ74" i="4" s="1"/>
  <c r="AW48" i="4"/>
  <c r="AW65" i="4"/>
  <c r="Q86" i="4"/>
  <c r="P86" i="4"/>
  <c r="AW20" i="4"/>
  <c r="AX73" i="4"/>
  <c r="AZ73" i="4" s="1"/>
  <c r="AW59" i="4"/>
  <c r="AW49" i="4"/>
  <c r="AW32" i="4"/>
  <c r="AW38" i="4"/>
  <c r="AW51" i="4"/>
  <c r="AW79" i="4"/>
  <c r="AX84" i="4"/>
  <c r="AZ84" i="4" s="1"/>
  <c r="AW83" i="4"/>
  <c r="AO86" i="4"/>
  <c r="AW81" i="4" l="1"/>
  <c r="AX81" i="4" s="1"/>
  <c r="AZ81" i="4" s="1"/>
  <c r="AW82" i="4"/>
  <c r="AX82" i="4" s="1"/>
  <c r="AZ82" i="4" s="1"/>
  <c r="AW76" i="4"/>
  <c r="AX76" i="4" s="1"/>
  <c r="AZ76" i="4" s="1"/>
  <c r="AW77" i="4"/>
  <c r="AX77" i="4" s="1"/>
  <c r="AZ77" i="4" s="1"/>
  <c r="AW34" i="4"/>
  <c r="AX34" i="4" s="1"/>
  <c r="AZ34" i="4" s="1"/>
  <c r="AW53" i="4"/>
  <c r="AX53" i="4" s="1"/>
  <c r="AZ53" i="4" s="1"/>
  <c r="AW24" i="4"/>
  <c r="AX24" i="4" s="1"/>
  <c r="AZ24" i="4" s="1"/>
  <c r="AW18" i="4"/>
  <c r="AX18" i="4" s="1"/>
  <c r="AZ18" i="4" s="1"/>
  <c r="AW57" i="4"/>
  <c r="AX57" i="4" s="1"/>
  <c r="AZ57" i="4" s="1"/>
  <c r="AW56" i="4"/>
  <c r="AX56" i="4" s="1"/>
  <c r="AZ56" i="4" s="1"/>
  <c r="AW47" i="4"/>
  <c r="AX47" i="4" s="1"/>
  <c r="AZ47" i="4" s="1"/>
  <c r="AW28" i="4"/>
  <c r="AX28" i="4" s="1"/>
  <c r="AZ28" i="4" s="1"/>
  <c r="AW40" i="4"/>
  <c r="AX40" i="4" s="1"/>
  <c r="AZ40" i="4" s="1"/>
  <c r="AW26" i="4"/>
  <c r="AX26" i="4" s="1"/>
  <c r="AZ26" i="4" s="1"/>
  <c r="AW80" i="4"/>
  <c r="AX80" i="4" s="1"/>
  <c r="AZ80" i="4" s="1"/>
  <c r="AW78" i="4"/>
  <c r="AX78" i="4" s="1"/>
  <c r="AZ78" i="4" s="1"/>
  <c r="AW85" i="4"/>
  <c r="AX85" i="4" s="1"/>
  <c r="AZ85" i="4" s="1"/>
  <c r="AW36" i="4"/>
  <c r="AX36" i="4" s="1"/>
  <c r="AZ36" i="4" s="1"/>
  <c r="AW63" i="4"/>
  <c r="AX63" i="4" s="1"/>
  <c r="AZ63" i="4" s="1"/>
  <c r="AW55" i="4"/>
  <c r="AX55" i="4" s="1"/>
  <c r="AZ55" i="4" s="1"/>
  <c r="AW61" i="4"/>
  <c r="AX61" i="4" s="1"/>
  <c r="AZ61" i="4" s="1"/>
  <c r="AX48" i="4"/>
  <c r="AZ48" i="4" s="1"/>
  <c r="AX51" i="4"/>
  <c r="AZ51" i="4" s="1"/>
  <c r="AM86" i="4"/>
  <c r="AX38" i="4"/>
  <c r="AZ38" i="4" s="1"/>
  <c r="AX32" i="4"/>
  <c r="AZ32" i="4" s="1"/>
  <c r="AX59" i="4"/>
  <c r="AZ59" i="4" s="1"/>
  <c r="AX20" i="4"/>
  <c r="AZ20" i="4" s="1"/>
  <c r="AP86" i="4"/>
  <c r="R86" i="4"/>
  <c r="AX49" i="4"/>
  <c r="AZ49" i="4" s="1"/>
  <c r="AX65" i="4"/>
  <c r="AZ65" i="4" s="1"/>
  <c r="AN86" i="4"/>
  <c r="AX83" i="4"/>
  <c r="AZ83" i="4" s="1"/>
  <c r="AX79" i="4"/>
  <c r="AZ79" i="4" s="1"/>
  <c r="AX17" i="4"/>
  <c r="AZ17" i="4" s="1"/>
  <c r="AZ86" i="4" l="1"/>
  <c r="AX86" i="4"/>
  <c r="AW86" i="4"/>
</calcChain>
</file>

<file path=xl/sharedStrings.xml><?xml version="1.0" encoding="utf-8"?>
<sst xmlns="http://schemas.openxmlformats.org/spreadsheetml/2006/main" count="466" uniqueCount="264">
  <si>
    <t>Показатели на начало учебного года</t>
  </si>
  <si>
    <t>0</t>
  </si>
  <si>
    <t>ИТОГО</t>
  </si>
  <si>
    <t>ТАРИФИКАЦИОННЫЙ  СПИСОК</t>
  </si>
  <si>
    <t>№ п/п</t>
  </si>
  <si>
    <t>Ф.И.О.</t>
  </si>
  <si>
    <t>Образование</t>
  </si>
  <si>
    <t>Ступень/звено</t>
  </si>
  <si>
    <t>Ставка</t>
  </si>
  <si>
    <t>Доплата 10%</t>
  </si>
  <si>
    <t>Основные часы</t>
  </si>
  <si>
    <t>1-4</t>
  </si>
  <si>
    <t>5-9</t>
  </si>
  <si>
    <t>10-11</t>
  </si>
  <si>
    <t>%</t>
  </si>
  <si>
    <t>кл</t>
  </si>
  <si>
    <t>часы</t>
  </si>
  <si>
    <t>Педагогический  стаж</t>
  </si>
  <si>
    <t>Коэффициент</t>
  </si>
  <si>
    <t>Количество ставок</t>
  </si>
  <si>
    <t>ВСЕГО</t>
  </si>
  <si>
    <t xml:space="preserve">2)Число кл-комплектов </t>
  </si>
  <si>
    <t xml:space="preserve">3)Число учащихся </t>
  </si>
  <si>
    <t>1)Число классов (групп)</t>
  </si>
  <si>
    <t>4)Общее число часов преподавательской  работы в неделю по тарификации, в т.ч.</t>
  </si>
  <si>
    <t>а) число часов  по учебному плану, из них:</t>
  </si>
  <si>
    <t>вариативная часть</t>
  </si>
  <si>
    <t>б) дополнительных часов,  всего</t>
  </si>
  <si>
    <t>обучение на дому</t>
  </si>
  <si>
    <t>физической культуры</t>
  </si>
  <si>
    <t>музыки</t>
  </si>
  <si>
    <t>в связи с делением классов на группы при проведении занятий по:</t>
  </si>
  <si>
    <t>иностранному языку</t>
  </si>
  <si>
    <t>трудовому обучению</t>
  </si>
  <si>
    <t>физической культуре</t>
  </si>
  <si>
    <t>информатике и основам вычислительной техники</t>
  </si>
  <si>
    <t>технологии</t>
  </si>
  <si>
    <t>русскому языку в классах с казахским языком обучения</t>
  </si>
  <si>
    <t>казахскому языку в классах с русским языком обучения</t>
  </si>
  <si>
    <t>казахской литературы в классах с русским языком обучения</t>
  </si>
  <si>
    <t xml:space="preserve"> 5-9 кл.</t>
  </si>
  <si>
    <t xml:space="preserve"> 10-12 кл.</t>
  </si>
  <si>
    <t>Преподаваемый  предмет</t>
  </si>
  <si>
    <t>Доплата за наставничество (100 % от БДО)</t>
  </si>
  <si>
    <t>МРП</t>
  </si>
  <si>
    <t>Доплата за ведение внеурочных спортивных занятий ( 100% от БДО)</t>
  </si>
  <si>
    <t>127 вид</t>
  </si>
  <si>
    <t>111 вид- 20% и 112 вид 30%</t>
  </si>
  <si>
    <t>122 вид</t>
  </si>
  <si>
    <t>мастер 144 вид, исследователь 143 вид, эксперт 142 вид, модератор 141 вид</t>
  </si>
  <si>
    <t>1-4  класс 130 вид, 5-12 класс 124 вид</t>
  </si>
  <si>
    <t>Доплата за степень магистра по научно-педагогическому направлению
 ( 10 МРП)</t>
  </si>
  <si>
    <t>БДО: 17697 тенге</t>
  </si>
  <si>
    <t>0 кл</t>
  </si>
  <si>
    <t xml:space="preserve"> 1-4 кл.</t>
  </si>
  <si>
    <t>по профильным предметам (самопознание)</t>
  </si>
  <si>
    <t>Главный бухгалтер:</t>
  </si>
  <si>
    <t>Зам директора по УЧ:</t>
  </si>
  <si>
    <t>Главный экономист:</t>
  </si>
  <si>
    <t>Главный специалист:</t>
  </si>
  <si>
    <t>Профорг школы:</t>
  </si>
  <si>
    <t xml:space="preserve"> Заработная плата (кол-во часов в неделю)</t>
  </si>
  <si>
    <t xml:space="preserve">Доплата за проверку тетрадей </t>
  </si>
  <si>
    <t>классное руководство</t>
  </si>
  <si>
    <t xml:space="preserve">         1-4</t>
  </si>
  <si>
    <t xml:space="preserve">         5-9</t>
  </si>
  <si>
    <t xml:space="preserve">        10-11</t>
  </si>
  <si>
    <t>Коэффициент повышения</t>
  </si>
  <si>
    <t xml:space="preserve">Доплата по обновленному содержанию образования 30% от ДО </t>
  </si>
  <si>
    <t>Доплата за работу с детьми особыми образовательными потребностями (ООП) 40% от БДО</t>
  </si>
  <si>
    <t xml:space="preserve">         1-4кл</t>
  </si>
  <si>
    <t xml:space="preserve">         5-9 кл</t>
  </si>
  <si>
    <t xml:space="preserve">        10-11кл</t>
  </si>
  <si>
    <t>мастер-50%</t>
  </si>
  <si>
    <t>исследователь-40%</t>
  </si>
  <si>
    <t>эксперт-35%</t>
  </si>
  <si>
    <t xml:space="preserve"> модератор-30%</t>
  </si>
  <si>
    <t>Доплата за квалификацию педагогического мастерства                ( мастер-50%, исследователь-40%,эксперт-35%, модератор-30%) от  ДО</t>
  </si>
  <si>
    <t>За ведение на английском языке предметов: физики, химии, биологии, информатики</t>
  </si>
  <si>
    <t>Повышение за работу в сельской местности 25%</t>
  </si>
  <si>
    <t>Всего доплат</t>
  </si>
  <si>
    <t>ИТОГО МЕСЯЧНЫЙ ФОТ</t>
  </si>
  <si>
    <t>Кол-во месяцев</t>
  </si>
  <si>
    <t>ИТОГО ГОДОВОЙ ФОТ</t>
  </si>
  <si>
    <t>тенге</t>
  </si>
  <si>
    <t>Методист по кадром РОО:</t>
  </si>
  <si>
    <t>МРП: 3063 тенге</t>
  </si>
  <si>
    <t>МЗП: 60000 тенге</t>
  </si>
  <si>
    <t xml:space="preserve">учителей  на 1 января 2022 года </t>
  </si>
  <si>
    <t>СОГЛАСОВАНО            Руководитель ГУ "Отдел образования  по Жаксынскому району управления образования Акмолинской области"                                 Шапиев Е.Р.       ________________</t>
  </si>
  <si>
    <t>из них:                                                                                                                           в связи с освобождением учителей начальных классов от ведения уроков:</t>
  </si>
  <si>
    <t>УТВЕРЖДАЮ                                      Руководитель  КГУ "Общеобразовательная школа№2 села Жаксы"   Саутова А.С.        _____________</t>
  </si>
  <si>
    <t>УТВЕРЖДАЮ                         Годовой фонд заработной платы  ______________ тенге.             Руководитель  КГУ "Общеобразовательная школа№2 села Жаксы"   Саутова А.С.        _____________</t>
  </si>
  <si>
    <t>высшее</t>
  </si>
  <si>
    <t>Итого   с учетом повышения</t>
  </si>
  <si>
    <t xml:space="preserve">Всего ДО </t>
  </si>
  <si>
    <t>Подпись</t>
  </si>
  <si>
    <t>Доплата за особые условия труда  10% от ДО</t>
  </si>
  <si>
    <t>За ведение кабинета (в школах, школах-интернатах, в детских домах</t>
  </si>
  <si>
    <t>кабинеты и мастерские  - 20% от БДО</t>
  </si>
  <si>
    <t>Комбинированные мастерские 30% от БДО</t>
  </si>
  <si>
    <t>инвариантная часть</t>
  </si>
  <si>
    <t>учитель биологии</t>
  </si>
  <si>
    <t>В-2-4</t>
  </si>
  <si>
    <t>вакансия</t>
  </si>
  <si>
    <t>категория</t>
  </si>
  <si>
    <t>первая</t>
  </si>
  <si>
    <t>Коммунальное государственное учреждение "Общеобразовательная школа №2 села Никольское  отдела образования по Буландынскому району управления образования Акмолинской области"</t>
  </si>
  <si>
    <t>Байгужина Эльмира Шарифуловна</t>
  </si>
  <si>
    <t>Пеньковский Валерий Александрович</t>
  </si>
  <si>
    <t>Горбенко Ирина Викторовна</t>
  </si>
  <si>
    <t>Целковская Наталья Андреевна</t>
  </si>
  <si>
    <t>Седачева Тамара Алексеевна</t>
  </si>
  <si>
    <t>Дудкова Елена Сергеевна</t>
  </si>
  <si>
    <t>вакансия Дудкова Елена Сергеевна</t>
  </si>
  <si>
    <t>вакансия учитель математики</t>
  </si>
  <si>
    <t>Ережепова Гаухар Турлыбековна</t>
  </si>
  <si>
    <t>Ержанов Серикпай Максутханович</t>
  </si>
  <si>
    <t>Жамуханова Зауреш Каримжановна</t>
  </si>
  <si>
    <t xml:space="preserve"> Жамухановой Зауреш Каримжановне </t>
  </si>
  <si>
    <t>вакансия/Форгиев Аслан Султанович</t>
  </si>
  <si>
    <t>Зуева Оксана Владимировна</t>
  </si>
  <si>
    <t>Кабдина Бикеш Кажибаевна</t>
  </si>
  <si>
    <t>Садвакасова Акмарал Аманбаевна</t>
  </si>
  <si>
    <t>вакансия/Каиров Жантай Казыевич</t>
  </si>
  <si>
    <t>Чучко Ольга Юрьевна</t>
  </si>
  <si>
    <t xml:space="preserve">Новосельская Инна Викторовна </t>
  </si>
  <si>
    <t>Магзаева Марина Юрьевна</t>
  </si>
  <si>
    <t xml:space="preserve">вакансия </t>
  </si>
  <si>
    <t>Шахатова Мария Александровна</t>
  </si>
  <si>
    <t>Учитель, русский язык и литература</t>
  </si>
  <si>
    <t>Учитель, самопознание</t>
  </si>
  <si>
    <t>учитель, физкультура</t>
  </si>
  <si>
    <t>учитель, английский язык</t>
  </si>
  <si>
    <t>зам.по ВР</t>
  </si>
  <si>
    <t>ст.вожатый</t>
  </si>
  <si>
    <t>учитель математики</t>
  </si>
  <si>
    <t>Зам по УВР</t>
  </si>
  <si>
    <t>учитель, казахский язык и литература</t>
  </si>
  <si>
    <t>директор</t>
  </si>
  <si>
    <t>лаборант по обслуживанию компьютеров</t>
  </si>
  <si>
    <t>педагог-психолог</t>
  </si>
  <si>
    <t>социолог</t>
  </si>
  <si>
    <t>преподаватель-организатор НВП</t>
  </si>
  <si>
    <t>учитель начальных класслов</t>
  </si>
  <si>
    <t>музыка</t>
  </si>
  <si>
    <t>Учитель физики</t>
  </si>
  <si>
    <t>зам.директора по УВР</t>
  </si>
  <si>
    <t>хореограф</t>
  </si>
  <si>
    <t>учитель истории и географии</t>
  </si>
  <si>
    <t>зам.директора по ВР</t>
  </si>
  <si>
    <t>Высшее, Евразийский университет, 1996 г. №0104722</t>
  </si>
  <si>
    <t>Высшее, Кокшетаусский университет 2017г. №0619863</t>
  </si>
  <si>
    <t>Высшее, Целиноградский гос.  пединститут,1988 г. №086790</t>
  </si>
  <si>
    <t>высшее, Кокшетауский государственный университет им. Ш.Уалиханова, 2010 г. №0013637</t>
  </si>
  <si>
    <t>ср. спец.Кокшетауский колледж ,,Арна,, 2015 г.  №0697390</t>
  </si>
  <si>
    <t>Высшее, Карагандинский государственный университет, 1998 г.  №0036762</t>
  </si>
  <si>
    <t>Высшее, Карагандинский государственный университет, 1998 г. №0036762</t>
  </si>
  <si>
    <t xml:space="preserve">высшее </t>
  </si>
  <si>
    <t>Высшее, Евразийский университет им. Л.Н.Гумилева, 2006 г. №0575560</t>
  </si>
  <si>
    <t>Высшее, Кустанайский пединститут, 1987 г. №</t>
  </si>
  <si>
    <t>Высшее педагогическое</t>
  </si>
  <si>
    <t>высшее, Кокшетауский университет им А. Мырзахметова, 2012 г №0402019</t>
  </si>
  <si>
    <t>ГКП на ПХВ "Высший педагогический колледж г,Щучинск" 2021г. №1606818</t>
  </si>
  <si>
    <t>Высшее, Кокшетаусский университет 2007г. №0009180</t>
  </si>
  <si>
    <t>Челябинский гос.инст культуры 2021г. №107418 1020452</t>
  </si>
  <si>
    <t>Высшее, Целиноградский гос. пединститут, 1979 г.</t>
  </si>
  <si>
    <t>Костанайского соц-технического университета им. З.Алдамжар 2012г. №0143008</t>
  </si>
  <si>
    <t>ср. спец.Кокшетаусское культпросвет. училище ,1992 г. ср.  №315599</t>
  </si>
  <si>
    <t>Высшее, Кокшетаусский университет 2008г. №0024853</t>
  </si>
  <si>
    <t>Высшее, Кокшетаусский университет 2007г. №0010382</t>
  </si>
  <si>
    <t>Высшее, академия "Кокше", 2012 г. №0289177</t>
  </si>
  <si>
    <t>Академия "Кокше" 2016г. №1002898</t>
  </si>
  <si>
    <t>высшее КГУ, 2010 г., курсы по технологии. 2016 г.</t>
  </si>
  <si>
    <t xml:space="preserve">Кокшетауский колледж Арна </t>
  </si>
  <si>
    <t>Высшее. Кокшетауский государственный  университет им.Ш.Уалиханова,2016 г. №1058199</t>
  </si>
  <si>
    <t>Высшее. Кокшетауский университет,2016 г. курсы</t>
  </si>
  <si>
    <t>Высшее. Кокшетауский государственный  университет им.Ш.Уалиханова,2016 г. №1058200</t>
  </si>
  <si>
    <t>высшее, Аркалыкский университет, 2016 г.№0203881</t>
  </si>
  <si>
    <t xml:space="preserve"> Целковской Наталье Андреевне</t>
  </si>
  <si>
    <t>Михайдарова Жулдуз Нурумжановна</t>
  </si>
  <si>
    <t>Цимбал Артем Сергеевич</t>
  </si>
  <si>
    <t>Мукушева Акмарал Жумабековна</t>
  </si>
  <si>
    <t xml:space="preserve">естествознание </t>
  </si>
  <si>
    <t>учитель технологии</t>
  </si>
  <si>
    <t>учитель химии</t>
  </si>
  <si>
    <t>учитель информатики</t>
  </si>
  <si>
    <t>учитель физики</t>
  </si>
  <si>
    <t>учитель основы предпринимательства и бизнеса</t>
  </si>
  <si>
    <t>воспитатель предшколы</t>
  </si>
  <si>
    <t>28.04</t>
  </si>
  <si>
    <t>4.04</t>
  </si>
  <si>
    <t>33.04</t>
  </si>
  <si>
    <t>11.04</t>
  </si>
  <si>
    <t>1.03</t>
  </si>
  <si>
    <t>28</t>
  </si>
  <si>
    <t>39</t>
  </si>
  <si>
    <t>24.02</t>
  </si>
  <si>
    <t>9.04</t>
  </si>
  <si>
    <t>1.04</t>
  </si>
  <si>
    <t>20.02</t>
  </si>
  <si>
    <t>42.05</t>
  </si>
  <si>
    <t>20.04</t>
  </si>
  <si>
    <t>15.03</t>
  </si>
  <si>
    <t>16.03</t>
  </si>
  <si>
    <t>13</t>
  </si>
  <si>
    <t>3.05</t>
  </si>
  <si>
    <t>3.3</t>
  </si>
  <si>
    <t>5.04</t>
  </si>
  <si>
    <t>15.02</t>
  </si>
  <si>
    <t>высшая, эксперт</t>
  </si>
  <si>
    <t>педагог модератор</t>
  </si>
  <si>
    <t>первая, эксперт</t>
  </si>
  <si>
    <t>б/к</t>
  </si>
  <si>
    <t>б\к</t>
  </si>
  <si>
    <t>высшая, исследователь</t>
  </si>
  <si>
    <t>высшая эксперт</t>
  </si>
  <si>
    <t xml:space="preserve"> педагог-модератор</t>
  </si>
  <si>
    <t xml:space="preserve">вторая </t>
  </si>
  <si>
    <t>педагог-исследователь</t>
  </si>
  <si>
    <t>педагог-модераатор</t>
  </si>
  <si>
    <t>педагог- модератор</t>
  </si>
  <si>
    <t>В21</t>
  </si>
  <si>
    <t>В23</t>
  </si>
  <si>
    <t>В22</t>
  </si>
  <si>
    <t>А1-4</t>
  </si>
  <si>
    <t>В4-4</t>
  </si>
  <si>
    <t>В-2-1</t>
  </si>
  <si>
    <t>А131</t>
  </si>
  <si>
    <t>В34</t>
  </si>
  <si>
    <t>В3-4</t>
  </si>
  <si>
    <t>А-1-4</t>
  </si>
  <si>
    <t>С3</t>
  </si>
  <si>
    <t>В24</t>
  </si>
  <si>
    <t>В-4-4</t>
  </si>
  <si>
    <t>5,41</t>
  </si>
  <si>
    <t>4,59</t>
  </si>
  <si>
    <t>5.20</t>
  </si>
  <si>
    <t>5,03</t>
  </si>
  <si>
    <t>3,36</t>
  </si>
  <si>
    <t>5.41</t>
  </si>
  <si>
    <t>5,62</t>
  </si>
  <si>
    <t>5.74</t>
  </si>
  <si>
    <t>4,12</t>
  </si>
  <si>
    <t>4,74</t>
  </si>
  <si>
    <t>3,85</t>
  </si>
  <si>
    <t>5.03</t>
  </si>
  <si>
    <t>4,99</t>
  </si>
  <si>
    <t>5,2</t>
  </si>
  <si>
    <t>5,47</t>
  </si>
  <si>
    <t>5,12</t>
  </si>
  <si>
    <t>3.68</t>
  </si>
  <si>
    <t>4,95</t>
  </si>
  <si>
    <t>5,16</t>
  </si>
  <si>
    <t>5,08</t>
  </si>
  <si>
    <t>4,23</t>
  </si>
  <si>
    <t>4,81</t>
  </si>
  <si>
    <t>4,38</t>
  </si>
  <si>
    <t>3,41</t>
  </si>
  <si>
    <t>4,66</t>
  </si>
  <si>
    <t>4,27</t>
  </si>
  <si>
    <t>3,78</t>
  </si>
  <si>
    <t>0.5</t>
  </si>
  <si>
    <t>бк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</si>
</sst>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;"/>
    <numFmt numFmtId="165" formatCode="#,##0.0;\-#,##0.0;"/>
    <numFmt numFmtId="166" formatCode="#,##0;\-#,##0;"/>
    <numFmt numFmtId="167" formatCode="#,###"/>
    <numFmt numFmtId="168" formatCode="0.0%"/>
    <numFmt numFmtId="169" formatCode="0.00;[Red]0.00"/>
    <numFmt numFmtId="170" formatCode="0.0;[Red]0.0"/>
    <numFmt numFmtId="171" formatCode="0;[Red]0"/>
  </numFmts>
  <fonts count="15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4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1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/>
    <xf numFmtId="1" fontId="2" fillId="0" borderId="2" xfId="0" applyNumberFormat="1" applyFont="1" applyFill="1" applyBorder="1" applyAlignment="1"/>
    <xf numFmtId="1" fontId="2" fillId="0" borderId="2" xfId="0" applyNumberFormat="1" applyFont="1" applyBorder="1" applyAlignment="1"/>
    <xf numFmtId="0" fontId="2" fillId="0" borderId="1" xfId="0" applyFont="1" applyBorder="1" applyAlignment="1"/>
    <xf numFmtId="0" fontId="4" fillId="0" borderId="0" xfId="0" applyFont="1" applyBorder="1" applyAlignment="1">
      <alignment wrapText="1"/>
    </xf>
    <xf numFmtId="0" fontId="2" fillId="0" borderId="16" xfId="0" applyFont="1" applyBorder="1" applyAlignment="1"/>
    <xf numFmtId="0" fontId="7" fillId="0" borderId="0" xfId="1" applyFont="1" applyAlignment="1" applyProtection="1">
      <alignment horizontal="left" vertical="top" wrapText="1"/>
      <protection locked="0"/>
    </xf>
    <xf numFmtId="0" fontId="2" fillId="0" borderId="22" xfId="0" applyFont="1" applyBorder="1"/>
    <xf numFmtId="0" fontId="2" fillId="0" borderId="22" xfId="0" applyFont="1" applyBorder="1" applyAlignment="1"/>
    <xf numFmtId="0" fontId="2" fillId="0" borderId="11" xfId="0" applyFont="1" applyBorder="1"/>
    <xf numFmtId="0" fontId="2" fillId="0" borderId="11" xfId="0" applyFont="1" applyBorder="1" applyAlignment="1"/>
    <xf numFmtId="1" fontId="2" fillId="0" borderId="11" xfId="0" applyNumberFormat="1" applyFont="1" applyFill="1" applyBorder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3" xfId="0" applyFont="1" applyBorder="1" applyAlignment="1"/>
    <xf numFmtId="0" fontId="2" fillId="0" borderId="23" xfId="0" applyFont="1" applyBorder="1"/>
    <xf numFmtId="16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/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/>
    <xf numFmtId="0" fontId="4" fillId="0" borderId="12" xfId="0" applyFont="1" applyBorder="1" applyAlignment="1"/>
    <xf numFmtId="0" fontId="9" fillId="0" borderId="0" xfId="1" applyFont="1" applyAlignment="1">
      <alignment wrapText="1"/>
    </xf>
    <xf numFmtId="0" fontId="9" fillId="0" borderId="3" xfId="1" applyFont="1" applyBorder="1" applyAlignment="1">
      <alignment wrapText="1"/>
    </xf>
    <xf numFmtId="0" fontId="2" fillId="0" borderId="3" xfId="0" applyFont="1" applyBorder="1"/>
    <xf numFmtId="0" fontId="1" fillId="0" borderId="0" xfId="1" applyAlignment="1">
      <alignment horizontal="left"/>
    </xf>
    <xf numFmtId="0" fontId="9" fillId="0" borderId="0" xfId="1" applyFont="1" applyBorder="1" applyAlignment="1">
      <alignment wrapText="1"/>
    </xf>
    <xf numFmtId="0" fontId="1" fillId="0" borderId="3" xfId="1" applyBorder="1" applyAlignment="1"/>
    <xf numFmtId="165" fontId="2" fillId="0" borderId="0" xfId="0" applyNumberFormat="1" applyFont="1"/>
    <xf numFmtId="0" fontId="4" fillId="0" borderId="0" xfId="0" applyFont="1" applyBorder="1" applyAlignment="1"/>
    <xf numFmtId="0" fontId="10" fillId="0" borderId="2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2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4" fontId="3" fillId="2" borderId="2" xfId="0" applyNumberFormat="1" applyFont="1" applyFill="1" applyBorder="1" applyAlignment="1">
      <alignment wrapText="1"/>
    </xf>
    <xf numFmtId="4" fontId="3" fillId="2" borderId="2" xfId="0" applyNumberFormat="1" applyFont="1" applyFill="1" applyBorder="1" applyAlignment="1"/>
    <xf numFmtId="165" fontId="3" fillId="2" borderId="2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/>
    <xf numFmtId="9" fontId="0" fillId="0" borderId="1" xfId="0" applyNumberFormat="1" applyBorder="1" applyAlignment="1">
      <alignment wrapText="1"/>
    </xf>
    <xf numFmtId="3" fontId="11" fillId="0" borderId="2" xfId="0" applyNumberFormat="1" applyFont="1" applyBorder="1" applyAlignment="1">
      <alignment vertical="center" wrapText="1"/>
    </xf>
    <xf numFmtId="0" fontId="2" fillId="0" borderId="2" xfId="0" applyFont="1" applyBorder="1"/>
    <xf numFmtId="4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0" fontId="5" fillId="0" borderId="2" xfId="0" applyNumberFormat="1" applyFont="1" applyFill="1" applyBorder="1" applyAlignment="1">
      <alignment horizontal="right"/>
    </xf>
    <xf numFmtId="9" fontId="3" fillId="0" borderId="2" xfId="0" applyNumberFormat="1" applyFont="1" applyFill="1" applyBorder="1" applyAlignment="1">
      <alignment horizontal="right"/>
    </xf>
    <xf numFmtId="9" fontId="5" fillId="0" borderId="2" xfId="0" applyNumberFormat="1" applyFont="1" applyFill="1" applyBorder="1" applyAlignment="1">
      <alignment horizontal="right"/>
    </xf>
    <xf numFmtId="0" fontId="7" fillId="0" borderId="0" xfId="2" applyFont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vertical="center"/>
    </xf>
    <xf numFmtId="16" fontId="4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0" fillId="0" borderId="2" xfId="0" applyNumberFormat="1" applyFont="1" applyFill="1" applyBorder="1" applyAlignment="1">
      <alignment horizontal="right" wrapText="1"/>
    </xf>
    <xf numFmtId="0" fontId="10" fillId="0" borderId="2" xfId="0" applyNumberFormat="1" applyFont="1" applyBorder="1" applyAlignment="1">
      <alignment horizontal="left" wrapText="1"/>
    </xf>
    <xf numFmtId="0" fontId="10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right"/>
    </xf>
    <xf numFmtId="0" fontId="2" fillId="0" borderId="0" xfId="0" applyNumberFormat="1" applyFont="1"/>
    <xf numFmtId="0" fontId="4" fillId="0" borderId="0" xfId="0" applyNumberFormat="1" applyFont="1"/>
    <xf numFmtId="0" fontId="5" fillId="0" borderId="2" xfId="0" applyNumberFormat="1" applyFont="1" applyFill="1" applyBorder="1" applyAlignment="1"/>
    <xf numFmtId="0" fontId="3" fillId="2" borderId="2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4" fillId="0" borderId="0" xfId="0" applyNumberFormat="1" applyFont="1" applyBorder="1" applyAlignment="1"/>
    <xf numFmtId="0" fontId="2" fillId="0" borderId="0" xfId="0" applyNumberFormat="1" applyFont="1" applyBorder="1" applyAlignment="1"/>
    <xf numFmtId="0" fontId="0" fillId="0" borderId="0" xfId="0" applyNumberFormat="1"/>
    <xf numFmtId="0" fontId="9" fillId="0" borderId="0" xfId="0" applyNumberFormat="1" applyFont="1" applyAlignment="1">
      <alignment wrapText="1"/>
    </xf>
    <xf numFmtId="0" fontId="9" fillId="0" borderId="3" xfId="1" applyNumberFormat="1" applyFont="1" applyBorder="1" applyAlignment="1">
      <alignment wrapText="1"/>
    </xf>
    <xf numFmtId="0" fontId="2" fillId="0" borderId="3" xfId="0" applyNumberFormat="1" applyFont="1" applyBorder="1"/>
    <xf numFmtId="0" fontId="9" fillId="0" borderId="0" xfId="1" applyNumberFormat="1" applyFont="1" applyAlignment="1">
      <alignment wrapText="1"/>
    </xf>
    <xf numFmtId="0" fontId="1" fillId="0" borderId="0" xfId="1" applyNumberFormat="1" applyAlignment="1">
      <alignment horizontal="left"/>
    </xf>
    <xf numFmtId="0" fontId="2" fillId="0" borderId="0" xfId="0" applyNumberFormat="1" applyFont="1" applyAlignment="1">
      <alignment horizontal="left"/>
    </xf>
    <xf numFmtId="0" fontId="9" fillId="0" borderId="0" xfId="1" applyNumberFormat="1" applyFont="1" applyBorder="1" applyAlignment="1">
      <alignment wrapText="1"/>
    </xf>
    <xf numFmtId="0" fontId="2" fillId="0" borderId="0" xfId="0" applyNumberFormat="1" applyFont="1" applyAlignment="1">
      <alignment horizontal="center"/>
    </xf>
    <xf numFmtId="0" fontId="1" fillId="0" borderId="3" xfId="1" applyNumberFormat="1" applyBorder="1" applyAlignment="1"/>
    <xf numFmtId="1" fontId="5" fillId="0" borderId="2" xfId="0" applyNumberFormat="1" applyFont="1" applyFill="1" applyBorder="1" applyAlignment="1">
      <alignment horizontal="right"/>
    </xf>
    <xf numFmtId="1" fontId="10" fillId="0" borderId="2" xfId="0" applyNumberFormat="1" applyFont="1" applyFill="1" applyBorder="1" applyAlignment="1">
      <alignment horizontal="right" wrapText="1"/>
    </xf>
    <xf numFmtId="2" fontId="10" fillId="0" borderId="2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right"/>
    </xf>
    <xf numFmtId="9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5" fillId="0" borderId="0" xfId="0" applyNumberFormat="1" applyFont="1" applyAlignment="1"/>
    <xf numFmtId="0" fontId="3" fillId="0" borderId="0" xfId="0" applyNumberFormat="1" applyFont="1"/>
    <xf numFmtId="0" fontId="5" fillId="0" borderId="2" xfId="0" applyNumberFormat="1" applyFont="1" applyBorder="1"/>
    <xf numFmtId="0" fontId="5" fillId="0" borderId="2" xfId="0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1" fillId="0" borderId="0" xfId="1" applyBorder="1" applyAlignment="1"/>
    <xf numFmtId="0" fontId="14" fillId="3" borderId="25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6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1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1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right"/>
    </xf>
    <xf numFmtId="165" fontId="3" fillId="5" borderId="2" xfId="0" applyNumberFormat="1" applyFont="1" applyFill="1" applyBorder="1" applyAlignment="1">
      <alignment horizontal="right"/>
    </xf>
    <xf numFmtId="0" fontId="2" fillId="5" borderId="0" xfId="0" applyFont="1" applyFill="1" applyBorder="1" applyAlignment="1"/>
    <xf numFmtId="0" fontId="0" fillId="5" borderId="0" xfId="0" applyFill="1"/>
    <xf numFmtId="0" fontId="5" fillId="0" borderId="11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wrapText="1"/>
    </xf>
    <xf numFmtId="0" fontId="14" fillId="6" borderId="25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49" fontId="5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right"/>
    </xf>
    <xf numFmtId="1" fontId="5" fillId="6" borderId="2" xfId="0" applyNumberFormat="1" applyFont="1" applyFill="1" applyBorder="1" applyAlignment="1">
      <alignment horizontal="right"/>
    </xf>
    <xf numFmtId="2" fontId="5" fillId="6" borderId="2" xfId="0" applyNumberFormat="1" applyFont="1" applyFill="1" applyBorder="1" applyAlignment="1">
      <alignment horizontal="right"/>
    </xf>
    <xf numFmtId="164" fontId="5" fillId="6" borderId="2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right"/>
    </xf>
    <xf numFmtId="9" fontId="5" fillId="6" borderId="2" xfId="0" applyNumberFormat="1" applyFont="1" applyFill="1" applyBorder="1" applyAlignment="1">
      <alignment horizontal="right"/>
    </xf>
    <xf numFmtId="166" fontId="5" fillId="6" borderId="2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9" fontId="2" fillId="6" borderId="2" xfId="0" applyNumberFormat="1" applyFont="1" applyFill="1" applyBorder="1" applyAlignment="1">
      <alignment horizontal="center" vertical="center"/>
    </xf>
    <xf numFmtId="9" fontId="5" fillId="6" borderId="11" xfId="0" applyNumberFormat="1" applyFont="1" applyFill="1" applyBorder="1" applyAlignment="1">
      <alignment horizontal="center" vertical="center"/>
    </xf>
    <xf numFmtId="10" fontId="5" fillId="6" borderId="2" xfId="0" applyNumberFormat="1" applyFont="1" applyFill="1" applyBorder="1" applyAlignment="1">
      <alignment horizontal="right"/>
    </xf>
    <xf numFmtId="3" fontId="13" fillId="6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horizontal="left" wrapText="1"/>
    </xf>
    <xf numFmtId="0" fontId="14" fillId="7" borderId="2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7" borderId="2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49" fontId="5" fillId="7" borderId="2" xfId="0" applyNumberFormat="1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right"/>
    </xf>
    <xf numFmtId="1" fontId="5" fillId="7" borderId="2" xfId="0" applyNumberFormat="1" applyFont="1" applyFill="1" applyBorder="1" applyAlignment="1">
      <alignment horizontal="right"/>
    </xf>
    <xf numFmtId="2" fontId="5" fillId="7" borderId="2" xfId="0" applyNumberFormat="1" applyFont="1" applyFill="1" applyBorder="1" applyAlignment="1">
      <alignment horizontal="right"/>
    </xf>
    <xf numFmtId="164" fontId="5" fillId="7" borderId="2" xfId="0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horizontal="right"/>
    </xf>
    <xf numFmtId="9" fontId="5" fillId="7" borderId="2" xfId="0" applyNumberFormat="1" applyFont="1" applyFill="1" applyBorder="1" applyAlignment="1">
      <alignment horizontal="right"/>
    </xf>
    <xf numFmtId="166" fontId="5" fillId="7" borderId="2" xfId="0" applyNumberFormat="1" applyFont="1" applyFill="1" applyBorder="1" applyAlignment="1">
      <alignment horizontal="right"/>
    </xf>
    <xf numFmtId="165" fontId="5" fillId="7" borderId="2" xfId="0" applyNumberFormat="1" applyFont="1" applyFill="1" applyBorder="1" applyAlignment="1">
      <alignment horizontal="right"/>
    </xf>
    <xf numFmtId="9" fontId="2" fillId="7" borderId="2" xfId="0" applyNumberFormat="1" applyFont="1" applyFill="1" applyBorder="1" applyAlignment="1">
      <alignment horizontal="center" vertical="center"/>
    </xf>
    <xf numFmtId="10" fontId="5" fillId="7" borderId="2" xfId="0" applyNumberFormat="1" applyFont="1" applyFill="1" applyBorder="1" applyAlignment="1">
      <alignment horizontal="right"/>
    </xf>
    <xf numFmtId="0" fontId="2" fillId="7" borderId="2" xfId="0" applyFont="1" applyFill="1" applyBorder="1" applyAlignment="1"/>
    <xf numFmtId="0" fontId="2" fillId="7" borderId="0" xfId="0" applyFont="1" applyFill="1" applyAlignment="1"/>
    <xf numFmtId="0" fontId="10" fillId="8" borderId="2" xfId="0" applyFont="1" applyFill="1" applyBorder="1" applyAlignment="1">
      <alignment horizontal="left" wrapText="1"/>
    </xf>
    <xf numFmtId="0" fontId="14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2" xfId="0" applyNumberFormat="1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right"/>
    </xf>
    <xf numFmtId="2" fontId="5" fillId="8" borderId="2" xfId="0" applyNumberFormat="1" applyFont="1" applyFill="1" applyBorder="1" applyAlignment="1">
      <alignment horizontal="right"/>
    </xf>
    <xf numFmtId="164" fontId="5" fillId="8" borderId="2" xfId="0" applyNumberFormat="1" applyFont="1" applyFill="1" applyBorder="1" applyAlignment="1">
      <alignment horizontal="right"/>
    </xf>
    <xf numFmtId="9" fontId="3" fillId="8" borderId="2" xfId="0" applyNumberFormat="1" applyFont="1" applyFill="1" applyBorder="1" applyAlignment="1">
      <alignment horizontal="right"/>
    </xf>
    <xf numFmtId="9" fontId="5" fillId="8" borderId="2" xfId="0" applyNumberFormat="1" applyFont="1" applyFill="1" applyBorder="1" applyAlignment="1">
      <alignment horizontal="right"/>
    </xf>
    <xf numFmtId="166" fontId="5" fillId="8" borderId="2" xfId="0" applyNumberFormat="1" applyFont="1" applyFill="1" applyBorder="1" applyAlignment="1">
      <alignment horizontal="right"/>
    </xf>
    <xf numFmtId="165" fontId="5" fillId="8" borderId="2" xfId="0" applyNumberFormat="1" applyFont="1" applyFill="1" applyBorder="1" applyAlignment="1">
      <alignment horizontal="right"/>
    </xf>
    <xf numFmtId="9" fontId="2" fillId="8" borderId="2" xfId="0" applyNumberFormat="1" applyFont="1" applyFill="1" applyBorder="1" applyAlignment="1">
      <alignment horizontal="center" vertical="center"/>
    </xf>
    <xf numFmtId="10" fontId="5" fillId="8" borderId="2" xfId="0" applyNumberFormat="1" applyFont="1" applyFill="1" applyBorder="1" applyAlignment="1">
      <alignment horizontal="right"/>
    </xf>
    <xf numFmtId="0" fontId="5" fillId="8" borderId="2" xfId="0" applyFont="1" applyFill="1" applyBorder="1" applyAlignment="1">
      <alignment vertical="center" wrapText="1"/>
    </xf>
    <xf numFmtId="0" fontId="2" fillId="8" borderId="2" xfId="0" applyFont="1" applyFill="1" applyBorder="1"/>
    <xf numFmtId="0" fontId="2" fillId="8" borderId="0" xfId="0" applyFont="1" applyFill="1"/>
    <xf numFmtId="170" fontId="5" fillId="8" borderId="2" xfId="0" applyNumberFormat="1" applyFont="1" applyFill="1" applyBorder="1" applyAlignment="1" applyProtection="1">
      <alignment horizontal="center" vertical="center" wrapText="1"/>
      <protection locked="0"/>
    </xf>
    <xf numFmtId="171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/>
    <xf numFmtId="0" fontId="2" fillId="7" borderId="0" xfId="0" applyFont="1" applyFill="1"/>
    <xf numFmtId="168" fontId="5" fillId="7" borderId="11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left" wrapText="1"/>
    </xf>
    <xf numFmtId="0" fontId="14" fillId="9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25" xfId="0" applyFont="1" applyFill="1" applyBorder="1" applyAlignment="1">
      <alignment vertical="center" wrapText="1"/>
    </xf>
    <xf numFmtId="49" fontId="5" fillId="9" borderId="2" xfId="0" applyNumberFormat="1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>
      <alignment horizontal="left" vertical="center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right"/>
    </xf>
    <xf numFmtId="1" fontId="5" fillId="9" borderId="2" xfId="0" applyNumberFormat="1" applyFont="1" applyFill="1" applyBorder="1" applyAlignment="1">
      <alignment horizontal="right"/>
    </xf>
    <xf numFmtId="2" fontId="5" fillId="9" borderId="2" xfId="0" applyNumberFormat="1" applyFont="1" applyFill="1" applyBorder="1" applyAlignment="1">
      <alignment horizontal="right"/>
    </xf>
    <xf numFmtId="164" fontId="5" fillId="9" borderId="2" xfId="0" applyNumberFormat="1" applyFont="1" applyFill="1" applyBorder="1" applyAlignment="1">
      <alignment horizontal="right"/>
    </xf>
    <xf numFmtId="0" fontId="5" fillId="9" borderId="2" xfId="0" applyFont="1" applyFill="1" applyBorder="1" applyAlignment="1">
      <alignment horizontal="center" vertical="center" wrapText="1"/>
    </xf>
    <xf numFmtId="9" fontId="3" fillId="9" borderId="2" xfId="0" applyNumberFormat="1" applyFont="1" applyFill="1" applyBorder="1" applyAlignment="1">
      <alignment horizontal="right"/>
    </xf>
    <xf numFmtId="9" fontId="5" fillId="9" borderId="2" xfId="0" applyNumberFormat="1" applyFont="1" applyFill="1" applyBorder="1" applyAlignment="1">
      <alignment horizontal="right"/>
    </xf>
    <xf numFmtId="166" fontId="5" fillId="9" borderId="2" xfId="0" applyNumberFormat="1" applyFont="1" applyFill="1" applyBorder="1" applyAlignment="1">
      <alignment horizontal="right"/>
    </xf>
    <xf numFmtId="165" fontId="5" fillId="9" borderId="2" xfId="0" applyNumberFormat="1" applyFont="1" applyFill="1" applyBorder="1" applyAlignment="1">
      <alignment horizontal="right"/>
    </xf>
    <xf numFmtId="0" fontId="5" fillId="9" borderId="2" xfId="0" applyFont="1" applyFill="1" applyBorder="1" applyAlignment="1">
      <alignment horizontal="center" vertical="center"/>
    </xf>
    <xf numFmtId="9" fontId="2" fillId="9" borderId="2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right"/>
    </xf>
    <xf numFmtId="0" fontId="4" fillId="9" borderId="2" xfId="0" applyFont="1" applyFill="1" applyBorder="1"/>
    <xf numFmtId="0" fontId="4" fillId="9" borderId="0" xfId="0" applyFont="1" applyFill="1"/>
    <xf numFmtId="0" fontId="14" fillId="9" borderId="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vertical="center" wrapText="1"/>
    </xf>
    <xf numFmtId="49" fontId="5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1" xfId="0" applyNumberFormat="1" applyFont="1" applyFill="1" applyBorder="1" applyAlignment="1">
      <alignment horizontal="left" vertical="center" wrapText="1"/>
    </xf>
    <xf numFmtId="0" fontId="2" fillId="9" borderId="0" xfId="0" applyFont="1" applyFill="1"/>
    <xf numFmtId="0" fontId="5" fillId="9" borderId="1" xfId="0" applyFont="1" applyFill="1" applyBorder="1" applyAlignment="1">
      <alignment horizontal="center" vertical="center" wrapText="1"/>
    </xf>
    <xf numFmtId="9" fontId="5" fillId="9" borderId="11" xfId="0" applyNumberFormat="1" applyFont="1" applyFill="1" applyBorder="1" applyAlignment="1">
      <alignment horizontal="center" vertical="center"/>
    </xf>
    <xf numFmtId="0" fontId="2" fillId="9" borderId="2" xfId="0" applyFont="1" applyFill="1" applyBorder="1"/>
    <xf numFmtId="0" fontId="5" fillId="9" borderId="2" xfId="0" applyFont="1" applyFill="1" applyBorder="1" applyAlignment="1">
      <alignment vertical="center" wrapText="1"/>
    </xf>
    <xf numFmtId="170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1" xfId="0" applyFont="1" applyFill="1" applyBorder="1" applyAlignment="1">
      <alignment horizontal="center" vertical="center" wrapText="1"/>
    </xf>
    <xf numFmtId="171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69" fontId="5" fillId="9" borderId="2" xfId="0" applyNumberFormat="1" applyFont="1" applyFill="1" applyBorder="1" applyAlignment="1" applyProtection="1">
      <alignment horizontal="center" vertical="center" wrapText="1"/>
      <protection locked="0"/>
    </xf>
    <xf numFmtId="168" fontId="5" fillId="9" borderId="11" xfId="0" applyNumberFormat="1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/>
    </xf>
    <xf numFmtId="49" fontId="5" fillId="9" borderId="2" xfId="0" applyNumberFormat="1" applyFont="1" applyFill="1" applyBorder="1"/>
    <xf numFmtId="49" fontId="5" fillId="9" borderId="2" xfId="0" applyNumberFormat="1" applyFont="1" applyFill="1" applyBorder="1" applyAlignment="1">
      <alignment vertical="center"/>
    </xf>
    <xf numFmtId="0" fontId="5" fillId="9" borderId="16" xfId="0" applyFont="1" applyFill="1" applyBorder="1" applyAlignment="1">
      <alignment vertical="center" wrapText="1"/>
    </xf>
    <xf numFmtId="0" fontId="5" fillId="9" borderId="16" xfId="0" applyFont="1" applyFill="1" applyBorder="1" applyAlignment="1">
      <alignment vertical="center"/>
    </xf>
    <xf numFmtId="49" fontId="5" fillId="9" borderId="16" xfId="0" applyNumberFormat="1" applyFont="1" applyFill="1" applyBorder="1"/>
    <xf numFmtId="0" fontId="5" fillId="9" borderId="27" xfId="0" applyFont="1" applyFill="1" applyBorder="1" applyAlignment="1">
      <alignment horizontal="left" vertical="center" wrapText="1"/>
    </xf>
    <xf numFmtId="170" fontId="5" fillId="9" borderId="1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9" fontId="0" fillId="0" borderId="25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0" fillId="0" borderId="2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9" fontId="0" fillId="0" borderId="25" xfId="0" applyNumberFormat="1" applyBorder="1" applyAlignment="1">
      <alignment horizontal="center" wrapText="1"/>
    </xf>
    <xf numFmtId="9" fontId="0" fillId="0" borderId="11" xfId="0" applyNumberFormat="1" applyBorder="1" applyAlignment="1">
      <alignment horizontal="center" wrapText="1"/>
    </xf>
    <xf numFmtId="0" fontId="7" fillId="0" borderId="0" xfId="2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9" fillId="0" borderId="0" xfId="1" applyNumberFormat="1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R109"/>
  <sheetViews>
    <sheetView tabSelected="1" showRuler="0" topLeftCell="D33" zoomScale="80" zoomScaleNormal="80" zoomScaleSheetLayoutView="100" workbookViewId="0">
      <selection activeCell="X74" sqref="X74"/>
    </sheetView>
  </sheetViews>
  <sheetFormatPr defaultColWidth="8.83203125" defaultRowHeight="12.75" x14ac:dyDescent="0.2"/>
  <cols>
    <col min="1" max="1" width="3.33203125" style="2" customWidth="1"/>
    <col min="2" max="2" width="23.33203125" style="3" customWidth="1"/>
    <col min="3" max="3" width="18.6640625" style="2" customWidth="1"/>
    <col min="4" max="4" width="19.1640625" style="2" customWidth="1"/>
    <col min="5" max="5" width="10.5" style="2" customWidth="1"/>
    <col min="6" max="6" width="10.5" style="10" customWidth="1"/>
    <col min="7" max="7" width="17.33203125" style="2" customWidth="1"/>
    <col min="8" max="8" width="10" style="2" customWidth="1"/>
    <col min="9" max="9" width="10" style="10" customWidth="1"/>
    <col min="10" max="10" width="11.5" style="2" customWidth="1"/>
    <col min="11" max="11" width="9.6640625" style="2" customWidth="1"/>
    <col min="12" max="12" width="11.83203125" style="167" customWidth="1"/>
    <col min="13" max="13" width="11.6640625" style="3" customWidth="1"/>
    <col min="14" max="14" width="11.33203125" style="3" customWidth="1"/>
    <col min="15" max="15" width="10" style="3" customWidth="1"/>
    <col min="16" max="17" width="11.1640625" style="3" customWidth="1"/>
    <col min="18" max="19" width="15.1640625" style="3" customWidth="1"/>
    <col min="20" max="20" width="7.5" style="3" customWidth="1"/>
    <col min="21" max="22" width="8" style="3" customWidth="1"/>
    <col min="23" max="23" width="11.33203125" style="3" customWidth="1"/>
    <col min="24" max="25" width="8.1640625" style="3" customWidth="1"/>
    <col min="26" max="26" width="11.5" style="3" customWidth="1"/>
    <col min="27" max="28" width="8" style="3" customWidth="1"/>
    <col min="29" max="29" width="13.6640625" style="2" customWidth="1"/>
    <col min="30" max="30" width="6.83203125" style="3" customWidth="1"/>
    <col min="31" max="31" width="12.1640625" style="3" customWidth="1"/>
    <col min="32" max="32" width="9.6640625" style="3" customWidth="1"/>
    <col min="33" max="33" width="12.1640625" style="3" customWidth="1"/>
    <col min="34" max="34" width="9.83203125" style="3" customWidth="1"/>
    <col min="35" max="35" width="11.33203125" style="3" customWidth="1"/>
    <col min="36" max="36" width="9.5" style="3" customWidth="1"/>
    <col min="37" max="37" width="16.5" style="3" customWidth="1"/>
    <col min="38" max="38" width="12.1640625" style="3" customWidth="1"/>
    <col min="39" max="39" width="11.83203125" style="3" customWidth="1"/>
    <col min="40" max="40" width="14" style="39" customWidth="1"/>
    <col min="41" max="41" width="14.5" style="39" customWidth="1"/>
    <col min="42" max="42" width="10.1640625" style="3" customWidth="1"/>
    <col min="43" max="43" width="10.83203125" style="3" customWidth="1"/>
    <col min="44" max="44" width="14.1640625" style="3" customWidth="1"/>
    <col min="45" max="45" width="16.6640625" style="3" customWidth="1"/>
    <col min="46" max="47" width="16.6640625" style="39" customWidth="1"/>
    <col min="48" max="48" width="12.5" style="3" customWidth="1"/>
    <col min="49" max="16384" width="8.83203125" style="3"/>
  </cols>
  <sheetData>
    <row r="1" spans="1:69" s="39" customFormat="1" ht="141.75" customHeight="1" thickBot="1" x14ac:dyDescent="0.25">
      <c r="A1" s="10"/>
      <c r="B1" s="23"/>
      <c r="C1" s="82" t="s">
        <v>89</v>
      </c>
      <c r="D1" s="82"/>
      <c r="E1" s="333"/>
      <c r="F1" s="333"/>
      <c r="G1" s="333"/>
      <c r="I1" s="334" t="s">
        <v>91</v>
      </c>
      <c r="J1" s="334"/>
      <c r="K1" s="334"/>
      <c r="L1" s="167"/>
      <c r="M1" s="339" t="s">
        <v>0</v>
      </c>
      <c r="N1" s="340"/>
      <c r="O1" s="340"/>
      <c r="P1" s="340"/>
      <c r="Q1" s="340"/>
      <c r="R1" s="341"/>
      <c r="S1" s="36" t="s">
        <v>53</v>
      </c>
      <c r="T1" s="35" t="s">
        <v>54</v>
      </c>
      <c r="U1" s="33" t="s">
        <v>40</v>
      </c>
      <c r="V1" s="33" t="s">
        <v>41</v>
      </c>
      <c r="W1" s="34" t="s">
        <v>20</v>
      </c>
      <c r="AM1" s="10"/>
      <c r="BO1" s="10"/>
      <c r="BP1" s="10"/>
      <c r="BQ1" s="10"/>
    </row>
    <row r="2" spans="1:69" s="39" customFormat="1" x14ac:dyDescent="0.2">
      <c r="A2" s="10"/>
      <c r="B2" s="38"/>
      <c r="C2" s="38"/>
      <c r="D2" s="38"/>
      <c r="E2" s="38"/>
      <c r="F2" s="38"/>
      <c r="L2" s="167"/>
      <c r="M2" s="342" t="s">
        <v>23</v>
      </c>
      <c r="N2" s="343"/>
      <c r="O2" s="343"/>
      <c r="P2" s="343"/>
      <c r="Q2" s="343"/>
      <c r="R2" s="344"/>
      <c r="S2" s="24"/>
      <c r="T2" s="25"/>
      <c r="U2" s="22"/>
      <c r="V2" s="22"/>
      <c r="W2" s="42">
        <f t="shared" ref="W2:W24" si="0">SUM(T2:V2)</f>
        <v>0</v>
      </c>
      <c r="AM2" s="10"/>
      <c r="BO2" s="10"/>
      <c r="BP2" s="10"/>
      <c r="BQ2" s="10"/>
    </row>
    <row r="3" spans="1:69" s="39" customFormat="1" x14ac:dyDescent="0.2">
      <c r="A3" s="10"/>
      <c r="B3" s="38"/>
      <c r="C3" s="38"/>
      <c r="D3" s="38"/>
      <c r="E3" s="38"/>
      <c r="F3" s="38"/>
      <c r="L3" s="167"/>
      <c r="M3" s="308" t="s">
        <v>21</v>
      </c>
      <c r="N3" s="309"/>
      <c r="O3" s="309"/>
      <c r="P3" s="309"/>
      <c r="Q3" s="309"/>
      <c r="R3" s="310"/>
      <c r="S3" s="26"/>
      <c r="T3" s="27"/>
      <c r="U3" s="17"/>
      <c r="V3" s="17"/>
      <c r="W3" s="42">
        <f t="shared" si="0"/>
        <v>0</v>
      </c>
      <c r="AM3" s="10"/>
      <c r="BO3" s="10"/>
      <c r="BP3" s="10"/>
      <c r="BQ3" s="10"/>
    </row>
    <row r="4" spans="1:69" s="39" customFormat="1" x14ac:dyDescent="0.2">
      <c r="A4" s="10"/>
      <c r="B4" s="38"/>
      <c r="C4" s="38"/>
      <c r="D4" s="38"/>
      <c r="E4" s="38"/>
      <c r="F4" s="38"/>
      <c r="L4" s="167"/>
      <c r="M4" s="308" t="s">
        <v>22</v>
      </c>
      <c r="N4" s="309"/>
      <c r="O4" s="309"/>
      <c r="P4" s="309"/>
      <c r="Q4" s="309"/>
      <c r="R4" s="310"/>
      <c r="S4" s="26"/>
      <c r="T4" s="27"/>
      <c r="U4" s="17"/>
      <c r="V4" s="17"/>
      <c r="W4" s="42">
        <f t="shared" si="0"/>
        <v>0</v>
      </c>
      <c r="AM4" s="10"/>
      <c r="BO4" s="10"/>
      <c r="BP4" s="10"/>
      <c r="BQ4" s="10"/>
    </row>
    <row r="5" spans="1:69" s="39" customFormat="1" x14ac:dyDescent="0.2">
      <c r="A5" s="10"/>
      <c r="B5" s="38"/>
      <c r="C5" s="38"/>
      <c r="D5" s="38"/>
      <c r="E5" s="38"/>
      <c r="F5" s="38"/>
      <c r="L5" s="167"/>
      <c r="M5" s="308" t="s">
        <v>24</v>
      </c>
      <c r="N5" s="309"/>
      <c r="O5" s="309"/>
      <c r="P5" s="309"/>
      <c r="Q5" s="309"/>
      <c r="R5" s="310"/>
      <c r="S5" s="26"/>
      <c r="T5" s="28"/>
      <c r="U5" s="18"/>
      <c r="V5" s="19"/>
      <c r="W5" s="42">
        <f t="shared" si="0"/>
        <v>0</v>
      </c>
      <c r="AM5" s="10"/>
      <c r="BO5" s="10"/>
      <c r="BP5" s="10"/>
      <c r="BQ5" s="10"/>
    </row>
    <row r="6" spans="1:69" s="39" customFormat="1" x14ac:dyDescent="0.2">
      <c r="A6" s="10"/>
      <c r="B6" s="38"/>
      <c r="C6" s="38"/>
      <c r="D6" s="38"/>
      <c r="E6" s="38"/>
      <c r="F6" s="38"/>
      <c r="L6" s="167"/>
      <c r="M6" s="308" t="s">
        <v>25</v>
      </c>
      <c r="N6" s="309"/>
      <c r="O6" s="309"/>
      <c r="P6" s="309"/>
      <c r="Q6" s="309"/>
      <c r="R6" s="310"/>
      <c r="S6" s="27">
        <f>S7+S8</f>
        <v>0</v>
      </c>
      <c r="T6" s="27">
        <f>T7+T8</f>
        <v>0</v>
      </c>
      <c r="U6" s="27">
        <f>U7+U8</f>
        <v>0</v>
      </c>
      <c r="V6" s="27">
        <f>V7+V8</f>
        <v>0</v>
      </c>
      <c r="W6" s="42">
        <f t="shared" si="0"/>
        <v>0</v>
      </c>
      <c r="AM6" s="10"/>
      <c r="BO6" s="10"/>
      <c r="BP6" s="10"/>
      <c r="BQ6" s="10"/>
    </row>
    <row r="7" spans="1:69" s="39" customFormat="1" x14ac:dyDescent="0.2">
      <c r="A7" s="10"/>
      <c r="B7" s="38"/>
      <c r="C7" s="38"/>
      <c r="D7" s="38"/>
      <c r="E7" s="38"/>
      <c r="F7" s="38"/>
      <c r="L7" s="167"/>
      <c r="M7" s="336" t="s">
        <v>101</v>
      </c>
      <c r="N7" s="337"/>
      <c r="O7" s="337"/>
      <c r="P7" s="337"/>
      <c r="Q7" s="337"/>
      <c r="R7" s="338"/>
      <c r="S7" s="26"/>
      <c r="T7" s="27"/>
      <c r="U7" s="17"/>
      <c r="V7" s="17"/>
      <c r="W7" s="42">
        <f t="shared" si="0"/>
        <v>0</v>
      </c>
      <c r="AM7" s="10"/>
      <c r="BO7" s="10"/>
      <c r="BP7" s="10"/>
      <c r="BQ7" s="10"/>
    </row>
    <row r="8" spans="1:69" s="39" customFormat="1" x14ac:dyDescent="0.2">
      <c r="A8" s="10"/>
      <c r="B8" s="38"/>
      <c r="C8" s="38"/>
      <c r="D8" s="38"/>
      <c r="E8" s="38"/>
      <c r="F8" s="38"/>
      <c r="L8" s="167"/>
      <c r="M8" s="336" t="s">
        <v>26</v>
      </c>
      <c r="N8" s="337"/>
      <c r="O8" s="337"/>
      <c r="P8" s="337"/>
      <c r="Q8" s="337"/>
      <c r="R8" s="338"/>
      <c r="S8" s="26"/>
      <c r="T8" s="27"/>
      <c r="U8" s="17"/>
      <c r="V8" s="17"/>
      <c r="W8" s="42">
        <f t="shared" si="0"/>
        <v>0</v>
      </c>
      <c r="AM8" s="10"/>
      <c r="BO8" s="10"/>
      <c r="BP8" s="10"/>
      <c r="BQ8" s="10"/>
    </row>
    <row r="9" spans="1:69" s="39" customFormat="1" x14ac:dyDescent="0.2">
      <c r="A9" s="10"/>
      <c r="B9" s="38"/>
      <c r="C9" s="38"/>
      <c r="D9" s="38"/>
      <c r="E9" s="38"/>
      <c r="F9" s="38"/>
      <c r="L9" s="167"/>
      <c r="M9" s="308" t="s">
        <v>27</v>
      </c>
      <c r="N9" s="309"/>
      <c r="O9" s="309"/>
      <c r="P9" s="309"/>
      <c r="Q9" s="309"/>
      <c r="R9" s="310"/>
      <c r="S9" s="27">
        <f>SUM(S10:S24)</f>
        <v>0</v>
      </c>
      <c r="T9" s="27">
        <f>SUM(T10:T13)</f>
        <v>0</v>
      </c>
      <c r="U9" s="27">
        <f>SUM(U10:U13)</f>
        <v>0</v>
      </c>
      <c r="V9" s="27">
        <f>SUM(V10:V13)</f>
        <v>0</v>
      </c>
      <c r="W9" s="42">
        <f t="shared" si="0"/>
        <v>0</v>
      </c>
      <c r="AM9" s="10"/>
      <c r="BO9" s="10"/>
      <c r="BP9" s="10"/>
      <c r="BQ9" s="10"/>
    </row>
    <row r="10" spans="1:69" s="39" customFormat="1" ht="26.25" customHeight="1" x14ac:dyDescent="0.2">
      <c r="A10" s="10"/>
      <c r="B10" s="38"/>
      <c r="C10" s="38"/>
      <c r="D10" s="38"/>
      <c r="E10" s="38"/>
      <c r="F10" s="38"/>
      <c r="L10" s="167"/>
      <c r="M10" s="308" t="s">
        <v>90</v>
      </c>
      <c r="N10" s="309"/>
      <c r="O10" s="309"/>
      <c r="P10" s="309"/>
      <c r="Q10" s="309"/>
      <c r="R10" s="310"/>
      <c r="S10" s="26"/>
      <c r="T10" s="27"/>
      <c r="U10" s="17"/>
      <c r="V10" s="17"/>
      <c r="W10" s="42">
        <f t="shared" si="0"/>
        <v>0</v>
      </c>
      <c r="AM10" s="10"/>
      <c r="BO10" s="10"/>
      <c r="BP10" s="10"/>
      <c r="BQ10" s="10"/>
    </row>
    <row r="11" spans="1:69" s="39" customFormat="1" ht="18" customHeight="1" x14ac:dyDescent="0.2">
      <c r="A11" s="10"/>
      <c r="B11" s="38"/>
      <c r="C11" s="38"/>
      <c r="D11" s="38"/>
      <c r="E11" s="38"/>
      <c r="F11" s="38"/>
      <c r="L11" s="167"/>
      <c r="M11" s="308" t="s">
        <v>28</v>
      </c>
      <c r="N11" s="309"/>
      <c r="O11" s="309"/>
      <c r="P11" s="309"/>
      <c r="Q11" s="309"/>
      <c r="R11" s="310"/>
      <c r="S11" s="26"/>
      <c r="T11" s="27"/>
      <c r="U11" s="17"/>
      <c r="V11" s="17"/>
      <c r="W11" s="42">
        <f t="shared" si="0"/>
        <v>0</v>
      </c>
      <c r="AM11" s="10"/>
      <c r="BO11" s="10"/>
      <c r="BP11" s="10"/>
      <c r="BQ11" s="10"/>
    </row>
    <row r="12" spans="1:69" s="39" customFormat="1" x14ac:dyDescent="0.2">
      <c r="A12" s="10"/>
      <c r="B12" s="38"/>
      <c r="C12" s="38"/>
      <c r="D12" s="38"/>
      <c r="E12" s="38"/>
      <c r="F12" s="38"/>
      <c r="L12" s="167"/>
      <c r="M12" s="308" t="s">
        <v>29</v>
      </c>
      <c r="N12" s="309"/>
      <c r="O12" s="309"/>
      <c r="P12" s="309"/>
      <c r="Q12" s="309"/>
      <c r="R12" s="310"/>
      <c r="S12" s="26"/>
      <c r="T12" s="27"/>
      <c r="U12" s="17"/>
      <c r="V12" s="17"/>
      <c r="W12" s="42">
        <f t="shared" si="0"/>
        <v>0</v>
      </c>
      <c r="AM12" s="10"/>
      <c r="BO12" s="10"/>
      <c r="BP12" s="10"/>
      <c r="BQ12" s="10"/>
    </row>
    <row r="13" spans="1:69" s="39" customFormat="1" ht="14.25" x14ac:dyDescent="0.2">
      <c r="A13" s="10"/>
      <c r="B13" s="38"/>
      <c r="C13" s="38"/>
      <c r="D13" s="29" t="s">
        <v>3</v>
      </c>
      <c r="E13" s="38"/>
      <c r="F13" s="38"/>
      <c r="L13" s="167"/>
      <c r="M13" s="308" t="s">
        <v>30</v>
      </c>
      <c r="N13" s="309"/>
      <c r="O13" s="309"/>
      <c r="P13" s="309"/>
      <c r="Q13" s="309"/>
      <c r="R13" s="310"/>
      <c r="S13" s="26"/>
      <c r="T13" s="27"/>
      <c r="U13" s="17"/>
      <c r="V13" s="17"/>
      <c r="W13" s="42">
        <f t="shared" si="0"/>
        <v>0</v>
      </c>
      <c r="AM13" s="10"/>
      <c r="BO13" s="10"/>
      <c r="BP13" s="10"/>
      <c r="BQ13" s="10"/>
    </row>
    <row r="14" spans="1:69" s="39" customFormat="1" ht="26.25" customHeight="1" x14ac:dyDescent="0.25">
      <c r="A14" s="10"/>
      <c r="B14" s="38"/>
      <c r="C14" s="38"/>
      <c r="D14" s="30" t="s">
        <v>88</v>
      </c>
      <c r="E14" s="38"/>
      <c r="F14" s="38"/>
      <c r="L14" s="167"/>
      <c r="M14" s="308" t="s">
        <v>31</v>
      </c>
      <c r="N14" s="309"/>
      <c r="O14" s="309"/>
      <c r="P14" s="309"/>
      <c r="Q14" s="309"/>
      <c r="R14" s="310"/>
      <c r="S14" s="27">
        <f>SUM(S15:S24)</f>
        <v>0</v>
      </c>
      <c r="T14" s="27">
        <f>SUM(T15:T24)</f>
        <v>0</v>
      </c>
      <c r="U14" s="27">
        <f>SUM(U15:U24)</f>
        <v>0</v>
      </c>
      <c r="V14" s="37">
        <f>SUM(V15:V24)</f>
        <v>0</v>
      </c>
      <c r="W14" s="42">
        <f t="shared" si="0"/>
        <v>0</v>
      </c>
      <c r="AM14" s="10"/>
      <c r="BO14" s="10"/>
      <c r="BP14" s="10"/>
      <c r="BQ14" s="10"/>
    </row>
    <row r="15" spans="1:69" s="39" customFormat="1" ht="14.25" customHeight="1" x14ac:dyDescent="0.2">
      <c r="A15" s="10"/>
      <c r="B15" s="38"/>
      <c r="C15" s="38"/>
      <c r="D15" s="38"/>
      <c r="E15" s="38"/>
      <c r="F15" s="38"/>
      <c r="L15" s="167"/>
      <c r="M15" s="308" t="s">
        <v>32</v>
      </c>
      <c r="N15" s="309"/>
      <c r="O15" s="309"/>
      <c r="P15" s="309"/>
      <c r="Q15" s="309"/>
      <c r="R15" s="310"/>
      <c r="S15" s="26"/>
      <c r="T15" s="27"/>
      <c r="U15" s="17"/>
      <c r="V15" s="17"/>
      <c r="W15" s="42">
        <f t="shared" si="0"/>
        <v>0</v>
      </c>
      <c r="AM15" s="10"/>
      <c r="BO15" s="10"/>
      <c r="BP15" s="10"/>
      <c r="BQ15" s="10"/>
    </row>
    <row r="16" spans="1:69" s="39" customFormat="1" x14ac:dyDescent="0.2">
      <c r="A16" s="10"/>
      <c r="B16" s="38"/>
      <c r="C16" s="335" t="s">
        <v>107</v>
      </c>
      <c r="D16" s="335"/>
      <c r="E16" s="335"/>
      <c r="F16" s="335"/>
      <c r="G16" s="335"/>
      <c r="H16" s="335"/>
      <c r="L16" s="167"/>
      <c r="M16" s="308" t="s">
        <v>33</v>
      </c>
      <c r="N16" s="309"/>
      <c r="O16" s="309"/>
      <c r="P16" s="309"/>
      <c r="Q16" s="309"/>
      <c r="R16" s="310"/>
      <c r="S16" s="26"/>
      <c r="T16" s="27"/>
      <c r="U16" s="17"/>
      <c r="V16" s="17"/>
      <c r="W16" s="42">
        <f t="shared" si="0"/>
        <v>0</v>
      </c>
      <c r="AM16" s="10"/>
      <c r="BO16" s="10"/>
      <c r="BP16" s="10"/>
      <c r="BQ16" s="10"/>
    </row>
    <row r="17" spans="1:70" s="39" customFormat="1" x14ac:dyDescent="0.2">
      <c r="A17" s="38"/>
      <c r="B17" s="38"/>
      <c r="C17" s="335"/>
      <c r="D17" s="335"/>
      <c r="E17" s="335"/>
      <c r="F17" s="335"/>
      <c r="G17" s="335"/>
      <c r="H17" s="335"/>
      <c r="L17" s="167"/>
      <c r="M17" s="308" t="s">
        <v>34</v>
      </c>
      <c r="N17" s="309"/>
      <c r="O17" s="309"/>
      <c r="P17" s="309"/>
      <c r="Q17" s="309"/>
      <c r="R17" s="310"/>
      <c r="S17" s="26"/>
      <c r="T17" s="27"/>
      <c r="U17" s="17"/>
      <c r="V17" s="17"/>
      <c r="W17" s="42">
        <f t="shared" si="0"/>
        <v>0</v>
      </c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</row>
    <row r="18" spans="1:70" s="39" customFormat="1" ht="19.5" customHeight="1" x14ac:dyDescent="0.2">
      <c r="A18" s="38"/>
      <c r="B18" s="38"/>
      <c r="C18" s="335"/>
      <c r="D18" s="335"/>
      <c r="E18" s="335"/>
      <c r="F18" s="335"/>
      <c r="G18" s="335"/>
      <c r="H18" s="335"/>
      <c r="L18" s="167"/>
      <c r="M18" s="308" t="s">
        <v>35</v>
      </c>
      <c r="N18" s="309"/>
      <c r="O18" s="309"/>
      <c r="P18" s="309"/>
      <c r="Q18" s="309"/>
      <c r="R18" s="310"/>
      <c r="S18" s="26"/>
      <c r="T18" s="27"/>
      <c r="U18" s="17"/>
      <c r="V18" s="17"/>
      <c r="W18" s="42">
        <f t="shared" si="0"/>
        <v>0</v>
      </c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</row>
    <row r="19" spans="1:70" s="39" customFormat="1" x14ac:dyDescent="0.2">
      <c r="A19" s="38"/>
      <c r="B19" s="38"/>
      <c r="C19" s="38"/>
      <c r="D19" s="38"/>
      <c r="E19" s="38"/>
      <c r="F19" s="38"/>
      <c r="L19" s="167"/>
      <c r="M19" s="308" t="s">
        <v>28</v>
      </c>
      <c r="N19" s="309"/>
      <c r="O19" s="309"/>
      <c r="P19" s="309"/>
      <c r="Q19" s="309"/>
      <c r="R19" s="310"/>
      <c r="S19" s="26"/>
      <c r="T19" s="27"/>
      <c r="U19" s="17"/>
      <c r="V19" s="17"/>
      <c r="W19" s="42">
        <f t="shared" si="0"/>
        <v>0</v>
      </c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</row>
    <row r="20" spans="1:70" s="39" customFormat="1" x14ac:dyDescent="0.2">
      <c r="A20" s="38"/>
      <c r="B20" s="38"/>
      <c r="C20" s="16"/>
      <c r="D20" s="38"/>
      <c r="E20" s="38"/>
      <c r="F20" s="38"/>
      <c r="L20" s="167"/>
      <c r="M20" s="308" t="s">
        <v>36</v>
      </c>
      <c r="N20" s="309"/>
      <c r="O20" s="309"/>
      <c r="P20" s="309"/>
      <c r="Q20" s="309"/>
      <c r="R20" s="310"/>
      <c r="S20" s="26"/>
      <c r="T20" s="27"/>
      <c r="U20" s="17"/>
      <c r="V20" s="17"/>
      <c r="W20" s="42">
        <f t="shared" si="0"/>
        <v>0</v>
      </c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</row>
    <row r="21" spans="1:70" s="39" customFormat="1" x14ac:dyDescent="0.2">
      <c r="A21" s="38"/>
      <c r="B21" s="38"/>
      <c r="C21" s="16"/>
      <c r="D21" s="38"/>
      <c r="E21" s="38"/>
      <c r="F21" s="38"/>
      <c r="L21" s="167"/>
      <c r="M21" s="308" t="s">
        <v>37</v>
      </c>
      <c r="N21" s="309"/>
      <c r="O21" s="309"/>
      <c r="P21" s="309"/>
      <c r="Q21" s="309"/>
      <c r="R21" s="310"/>
      <c r="S21" s="26"/>
      <c r="T21" s="27"/>
      <c r="U21" s="17"/>
      <c r="V21" s="17"/>
      <c r="W21" s="42">
        <f t="shared" si="0"/>
        <v>0</v>
      </c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</row>
    <row r="22" spans="1:70" s="39" customFormat="1" x14ac:dyDescent="0.2">
      <c r="A22" s="38"/>
      <c r="B22" s="38"/>
      <c r="C22" s="38"/>
      <c r="D22" s="38"/>
      <c r="E22" s="38"/>
      <c r="F22" s="38"/>
      <c r="L22" s="167"/>
      <c r="M22" s="308" t="s">
        <v>38</v>
      </c>
      <c r="N22" s="309"/>
      <c r="O22" s="309"/>
      <c r="P22" s="309"/>
      <c r="Q22" s="309"/>
      <c r="R22" s="310"/>
      <c r="S22" s="26"/>
      <c r="T22" s="27"/>
      <c r="U22" s="17"/>
      <c r="V22" s="17"/>
      <c r="W22" s="42">
        <f t="shared" si="0"/>
        <v>0</v>
      </c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</row>
    <row r="23" spans="1:70" s="39" customFormat="1" x14ac:dyDescent="0.2">
      <c r="A23" s="38"/>
      <c r="B23" s="38"/>
      <c r="C23" s="38"/>
      <c r="D23" s="38"/>
      <c r="E23" s="38"/>
      <c r="F23" s="38"/>
      <c r="L23" s="167"/>
      <c r="M23" s="308" t="s">
        <v>39</v>
      </c>
      <c r="N23" s="309"/>
      <c r="O23" s="309"/>
      <c r="P23" s="309"/>
      <c r="Q23" s="309"/>
      <c r="R23" s="310"/>
      <c r="S23" s="26"/>
      <c r="T23" s="31"/>
      <c r="U23" s="20"/>
      <c r="V23" s="20"/>
      <c r="W23" s="42">
        <f t="shared" si="0"/>
        <v>0</v>
      </c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</row>
    <row r="24" spans="1:70" s="39" customFormat="1" ht="13.5" thickBot="1" x14ac:dyDescent="0.25">
      <c r="A24" s="38"/>
      <c r="B24" s="38"/>
      <c r="C24" s="38"/>
      <c r="D24" s="38"/>
      <c r="E24" s="38"/>
      <c r="F24" s="38"/>
      <c r="L24" s="167"/>
      <c r="M24" s="315" t="s">
        <v>55</v>
      </c>
      <c r="N24" s="316"/>
      <c r="O24" s="316"/>
      <c r="P24" s="316"/>
      <c r="Q24" s="316"/>
      <c r="R24" s="317"/>
      <c r="S24" s="32"/>
      <c r="T24" s="31"/>
      <c r="U24" s="20"/>
      <c r="V24" s="20"/>
      <c r="W24" s="42">
        <f t="shared" si="0"/>
        <v>0</v>
      </c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</row>
    <row r="25" spans="1:70" s="39" customFormat="1" ht="13.5" thickBot="1" x14ac:dyDescent="0.25">
      <c r="A25" s="38"/>
      <c r="B25" s="38"/>
      <c r="C25" s="38"/>
      <c r="D25" s="38"/>
      <c r="E25" s="38"/>
      <c r="F25" s="38"/>
      <c r="L25" s="167"/>
      <c r="M25" s="318" t="s">
        <v>2</v>
      </c>
      <c r="N25" s="319"/>
      <c r="O25" s="319"/>
      <c r="P25" s="319"/>
      <c r="Q25" s="319"/>
      <c r="R25" s="320"/>
      <c r="S25" s="43">
        <f>S6+S9+S14</f>
        <v>0</v>
      </c>
      <c r="T25" s="43">
        <f>T6+T9+T14</f>
        <v>0</v>
      </c>
      <c r="U25" s="43">
        <f>U6+U9+U14</f>
        <v>0</v>
      </c>
      <c r="V25" s="43">
        <f>V6+V9+V14</f>
        <v>0</v>
      </c>
      <c r="W25" s="43">
        <f>W6+W9+W14</f>
        <v>0</v>
      </c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</row>
    <row r="26" spans="1:70" s="39" customFormat="1" x14ac:dyDescent="0.2">
      <c r="A26" s="10"/>
      <c r="D26" s="10"/>
      <c r="E26" s="10"/>
      <c r="F26" s="10"/>
      <c r="G26" s="10"/>
      <c r="H26" s="10"/>
      <c r="I26" s="10"/>
      <c r="J26" s="10"/>
      <c r="K26" s="10"/>
      <c r="L26" s="168"/>
      <c r="AM26" s="10"/>
      <c r="BO26" s="10"/>
      <c r="BP26" s="10"/>
      <c r="BQ26" s="10"/>
    </row>
    <row r="27" spans="1:70" s="39" customFormat="1" x14ac:dyDescent="0.2">
      <c r="A27" s="12"/>
      <c r="B27" s="40" t="s">
        <v>52</v>
      </c>
      <c r="C27" s="40"/>
      <c r="D27" s="40" t="s">
        <v>86</v>
      </c>
      <c r="G27" s="12"/>
      <c r="H27" s="40" t="s">
        <v>87</v>
      </c>
      <c r="I27" s="12"/>
      <c r="J27" s="12"/>
      <c r="K27" s="12"/>
      <c r="L27" s="169"/>
      <c r="M27" s="40"/>
      <c r="N27" s="40"/>
      <c r="O27" s="40"/>
      <c r="P27" s="40"/>
      <c r="Q27" s="40"/>
      <c r="R27" s="40"/>
      <c r="S27" s="40"/>
      <c r="T27" s="38"/>
      <c r="U27" s="21"/>
      <c r="V27" s="21"/>
      <c r="W27" s="21"/>
      <c r="X27" s="9"/>
      <c r="Y27" s="9"/>
      <c r="Z27" s="9"/>
      <c r="AA27" s="40"/>
      <c r="AB27" s="40"/>
      <c r="AC27" s="13"/>
      <c r="AD27" s="13"/>
      <c r="AE27" s="13"/>
      <c r="AF27" s="13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12"/>
      <c r="BO27" s="12"/>
      <c r="BP27" s="67"/>
      <c r="BQ27" s="38"/>
      <c r="BR27" s="38"/>
    </row>
    <row r="28" spans="1:70" s="39" customFormat="1" x14ac:dyDescent="0.2">
      <c r="A28" s="12"/>
      <c r="B28" s="40"/>
      <c r="C28" s="40"/>
      <c r="D28" s="15"/>
      <c r="E28" s="15"/>
      <c r="F28" s="15"/>
      <c r="G28" s="15"/>
      <c r="H28" s="12"/>
      <c r="I28" s="12"/>
      <c r="J28" s="12"/>
      <c r="K28" s="12"/>
      <c r="L28" s="170"/>
      <c r="M28" s="40"/>
      <c r="N28" s="40"/>
      <c r="O28" s="40"/>
      <c r="P28" s="40"/>
      <c r="Q28" s="40"/>
      <c r="R28" s="40"/>
      <c r="S28" s="40"/>
      <c r="T28" s="40"/>
      <c r="U28" s="38"/>
      <c r="V28" s="51"/>
      <c r="W28" s="51"/>
      <c r="X28" s="9"/>
      <c r="Y28" s="9"/>
      <c r="Z28" s="9"/>
      <c r="AA28" s="40"/>
      <c r="AB28" s="40"/>
      <c r="AC28" s="40"/>
      <c r="AD28" s="13"/>
      <c r="AE28" s="13"/>
      <c r="AF28" s="13"/>
      <c r="AG28" s="13"/>
      <c r="AH28" s="38"/>
      <c r="AI28" s="38"/>
      <c r="AJ28" s="14"/>
      <c r="AK28" s="14"/>
      <c r="AL28" s="14"/>
      <c r="AM28" s="14"/>
      <c r="AN28" s="14"/>
      <c r="AO28" s="14"/>
      <c r="AP28" s="14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12"/>
      <c r="BP28" s="12"/>
      <c r="BQ28" s="67"/>
      <c r="BR28" s="38"/>
    </row>
    <row r="29" spans="1:70" s="39" customFormat="1" ht="55.9" hidden="1" customHeight="1" thickBot="1" x14ac:dyDescent="0.25">
      <c r="A29" s="12"/>
      <c r="B29" s="40"/>
      <c r="C29" s="12"/>
      <c r="D29" s="12"/>
      <c r="E29" s="12"/>
      <c r="F29" s="12"/>
      <c r="G29" s="12"/>
      <c r="H29" s="12"/>
      <c r="I29" s="12"/>
      <c r="J29" s="12"/>
      <c r="K29" s="12"/>
      <c r="L29" s="169"/>
      <c r="M29" s="40"/>
      <c r="N29" s="40"/>
      <c r="O29" s="40"/>
      <c r="P29" s="40"/>
      <c r="R29" s="65" t="s">
        <v>46</v>
      </c>
      <c r="S29" s="65" t="s">
        <v>48</v>
      </c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07" t="s">
        <v>50</v>
      </c>
      <c r="AE29" s="307"/>
      <c r="AF29" s="307"/>
      <c r="AG29" s="307"/>
      <c r="AH29" s="307"/>
      <c r="AI29" s="307"/>
      <c r="AJ29" s="306" t="s">
        <v>47</v>
      </c>
      <c r="AK29" s="306"/>
      <c r="AL29" s="307" t="s">
        <v>49</v>
      </c>
      <c r="AM29" s="307"/>
      <c r="AN29" s="66"/>
      <c r="AO29" s="66"/>
      <c r="AP29" s="66"/>
      <c r="AQ29" s="51"/>
      <c r="AR29" s="67"/>
      <c r="AS29" s="67"/>
      <c r="AT29" s="67"/>
      <c r="AU29" s="67"/>
    </row>
    <row r="30" spans="1:70" s="41" customFormat="1" ht="63.75" customHeight="1" x14ac:dyDescent="0.2">
      <c r="A30" s="292" t="s">
        <v>4</v>
      </c>
      <c r="B30" s="292" t="s">
        <v>5</v>
      </c>
      <c r="C30" s="292" t="s">
        <v>42</v>
      </c>
      <c r="D30" s="288" t="s">
        <v>6</v>
      </c>
      <c r="E30" s="288" t="s">
        <v>17</v>
      </c>
      <c r="F30" s="288" t="s">
        <v>105</v>
      </c>
      <c r="G30" s="288" t="s">
        <v>7</v>
      </c>
      <c r="H30" s="288" t="s">
        <v>18</v>
      </c>
      <c r="I30" s="288" t="s">
        <v>67</v>
      </c>
      <c r="J30" s="288" t="s">
        <v>8</v>
      </c>
      <c r="K30" s="288" t="s">
        <v>19</v>
      </c>
      <c r="L30" s="295" t="s">
        <v>61</v>
      </c>
      <c r="M30" s="296"/>
      <c r="N30" s="296"/>
      <c r="O30" s="297"/>
      <c r="P30" s="300" t="s">
        <v>79</v>
      </c>
      <c r="Q30" s="303" t="s">
        <v>9</v>
      </c>
      <c r="R30" s="292" t="s">
        <v>68</v>
      </c>
      <c r="S30" s="292" t="s">
        <v>69</v>
      </c>
      <c r="T30" s="321" t="s">
        <v>62</v>
      </c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3"/>
      <c r="AF30" s="328" t="s">
        <v>63</v>
      </c>
      <c r="AG30" s="329"/>
      <c r="AH30" s="329"/>
      <c r="AI30" s="329"/>
      <c r="AJ30" s="329"/>
      <c r="AK30" s="330"/>
      <c r="AL30" s="312" t="s">
        <v>77</v>
      </c>
      <c r="AM30" s="313"/>
      <c r="AN30" s="313"/>
      <c r="AO30" s="314"/>
      <c r="AP30" s="292" t="s">
        <v>51</v>
      </c>
      <c r="AQ30" s="292" t="s">
        <v>43</v>
      </c>
      <c r="AR30" s="292" t="s">
        <v>45</v>
      </c>
      <c r="AS30" s="292" t="s">
        <v>78</v>
      </c>
      <c r="AT30" s="291" t="s">
        <v>98</v>
      </c>
      <c r="AU30" s="291"/>
      <c r="AV30" s="324" t="s">
        <v>96</v>
      </c>
    </row>
    <row r="31" spans="1:70" s="41" customFormat="1" ht="36.75" customHeight="1" x14ac:dyDescent="0.2">
      <c r="A31" s="293"/>
      <c r="B31" s="293"/>
      <c r="C31" s="293"/>
      <c r="D31" s="289"/>
      <c r="E31" s="289"/>
      <c r="F31" s="289"/>
      <c r="G31" s="289"/>
      <c r="H31" s="289"/>
      <c r="I31" s="289"/>
      <c r="J31" s="289"/>
      <c r="K31" s="289"/>
      <c r="L31" s="295" t="s">
        <v>10</v>
      </c>
      <c r="M31" s="296"/>
      <c r="N31" s="296"/>
      <c r="O31" s="297"/>
      <c r="P31" s="301"/>
      <c r="Q31" s="304"/>
      <c r="R31" s="293"/>
      <c r="S31" s="293"/>
      <c r="T31" s="321" t="s">
        <v>64</v>
      </c>
      <c r="U31" s="322"/>
      <c r="V31" s="322"/>
      <c r="W31" s="323"/>
      <c r="X31" s="321" t="s">
        <v>65</v>
      </c>
      <c r="Y31" s="322"/>
      <c r="Z31" s="322"/>
      <c r="AA31" s="323"/>
      <c r="AB31" s="321" t="s">
        <v>66</v>
      </c>
      <c r="AC31" s="322"/>
      <c r="AD31" s="322"/>
      <c r="AE31" s="323"/>
      <c r="AF31" s="328" t="s">
        <v>70</v>
      </c>
      <c r="AG31" s="330"/>
      <c r="AH31" s="328" t="s">
        <v>71</v>
      </c>
      <c r="AI31" s="330"/>
      <c r="AJ31" s="328" t="s">
        <v>72</v>
      </c>
      <c r="AK31" s="330"/>
      <c r="AL31" s="292" t="s">
        <v>73</v>
      </c>
      <c r="AM31" s="292" t="s">
        <v>74</v>
      </c>
      <c r="AN31" s="292" t="s">
        <v>75</v>
      </c>
      <c r="AO31" s="292" t="s">
        <v>76</v>
      </c>
      <c r="AP31" s="293"/>
      <c r="AQ31" s="293"/>
      <c r="AR31" s="293"/>
      <c r="AS31" s="293"/>
      <c r="AT31" s="291" t="s">
        <v>99</v>
      </c>
      <c r="AU31" s="291" t="s">
        <v>100</v>
      </c>
      <c r="AV31" s="325"/>
    </row>
    <row r="32" spans="1:70" s="41" customFormat="1" ht="51.75" customHeight="1" x14ac:dyDescent="0.2">
      <c r="A32" s="293"/>
      <c r="B32" s="293"/>
      <c r="C32" s="293"/>
      <c r="D32" s="289"/>
      <c r="E32" s="289"/>
      <c r="F32" s="289"/>
      <c r="G32" s="289"/>
      <c r="H32" s="289"/>
      <c r="I32" s="289"/>
      <c r="J32" s="289"/>
      <c r="K32" s="289"/>
      <c r="L32" s="171" t="s">
        <v>1</v>
      </c>
      <c r="M32" s="68" t="s">
        <v>11</v>
      </c>
      <c r="N32" s="68" t="s">
        <v>12</v>
      </c>
      <c r="O32" s="68" t="s">
        <v>13</v>
      </c>
      <c r="P32" s="301"/>
      <c r="Q32" s="304"/>
      <c r="R32" s="294"/>
      <c r="S32" s="294"/>
      <c r="T32" s="298">
        <v>0.4</v>
      </c>
      <c r="U32" s="299"/>
      <c r="V32" s="298">
        <v>0.5</v>
      </c>
      <c r="W32" s="299"/>
      <c r="X32" s="298">
        <v>0.4</v>
      </c>
      <c r="Y32" s="299"/>
      <c r="Z32" s="298">
        <v>0.5</v>
      </c>
      <c r="AA32" s="299"/>
      <c r="AB32" s="298">
        <v>0.4</v>
      </c>
      <c r="AC32" s="299"/>
      <c r="AD32" s="298">
        <v>0.5</v>
      </c>
      <c r="AE32" s="299"/>
      <c r="AF32" s="331">
        <v>0.5</v>
      </c>
      <c r="AG32" s="332"/>
      <c r="AH32" s="331">
        <v>0.6</v>
      </c>
      <c r="AI32" s="332"/>
      <c r="AJ32" s="331">
        <v>0.6</v>
      </c>
      <c r="AK32" s="332"/>
      <c r="AL32" s="294"/>
      <c r="AM32" s="294"/>
      <c r="AN32" s="294"/>
      <c r="AO32" s="294"/>
      <c r="AP32" s="294"/>
      <c r="AQ32" s="294"/>
      <c r="AR32" s="294"/>
      <c r="AS32" s="294"/>
      <c r="AT32" s="291"/>
      <c r="AU32" s="291"/>
      <c r="AV32" s="325"/>
    </row>
    <row r="33" spans="1:48" s="41" customFormat="1" ht="20.25" customHeight="1" x14ac:dyDescent="0.2">
      <c r="A33" s="294"/>
      <c r="B33" s="294"/>
      <c r="C33" s="294"/>
      <c r="D33" s="290"/>
      <c r="E33" s="290"/>
      <c r="F33" s="290"/>
      <c r="G33" s="290"/>
      <c r="H33" s="290"/>
      <c r="I33" s="290"/>
      <c r="J33" s="290"/>
      <c r="K33" s="290"/>
      <c r="L33" s="172" t="s">
        <v>15</v>
      </c>
      <c r="M33" s="69" t="s">
        <v>15</v>
      </c>
      <c r="N33" s="69" t="s">
        <v>15</v>
      </c>
      <c r="O33" s="69" t="s">
        <v>15</v>
      </c>
      <c r="P33" s="302"/>
      <c r="Q33" s="305"/>
      <c r="R33" s="70" t="s">
        <v>16</v>
      </c>
      <c r="S33" s="70" t="s">
        <v>16</v>
      </c>
      <c r="T33" s="71">
        <v>0.5</v>
      </c>
      <c r="U33" s="71">
        <v>1</v>
      </c>
      <c r="V33" s="71">
        <v>0.5</v>
      </c>
      <c r="W33" s="71">
        <v>1</v>
      </c>
      <c r="X33" s="71">
        <v>0.5</v>
      </c>
      <c r="Y33" s="71">
        <v>1</v>
      </c>
      <c r="Z33" s="71">
        <v>0.5</v>
      </c>
      <c r="AA33" s="71">
        <v>1</v>
      </c>
      <c r="AB33" s="71">
        <v>0.5</v>
      </c>
      <c r="AC33" s="71">
        <v>1</v>
      </c>
      <c r="AD33" s="71">
        <v>0.5</v>
      </c>
      <c r="AE33" s="71">
        <v>1</v>
      </c>
      <c r="AF33" s="72">
        <v>0.5</v>
      </c>
      <c r="AG33" s="72">
        <v>1</v>
      </c>
      <c r="AH33" s="72">
        <v>0.5</v>
      </c>
      <c r="AI33" s="72">
        <v>1</v>
      </c>
      <c r="AJ33" s="72">
        <v>0.5</v>
      </c>
      <c r="AK33" s="72">
        <v>1</v>
      </c>
      <c r="AL33" s="70" t="s">
        <v>14</v>
      </c>
      <c r="AM33" s="70" t="s">
        <v>14</v>
      </c>
      <c r="AN33" s="70" t="s">
        <v>14</v>
      </c>
      <c r="AO33" s="70" t="s">
        <v>14</v>
      </c>
      <c r="AP33" s="70" t="s">
        <v>44</v>
      </c>
      <c r="AQ33" s="70" t="s">
        <v>14</v>
      </c>
      <c r="AR33" s="70" t="s">
        <v>14</v>
      </c>
      <c r="AS33" s="70" t="s">
        <v>14</v>
      </c>
      <c r="AT33" s="70" t="s">
        <v>14</v>
      </c>
      <c r="AU33" s="70" t="s">
        <v>14</v>
      </c>
      <c r="AV33" s="326"/>
    </row>
    <row r="34" spans="1:48" s="199" customFormat="1" ht="48" x14ac:dyDescent="0.2">
      <c r="A34" s="178">
        <v>1</v>
      </c>
      <c r="B34" s="179" t="s">
        <v>108</v>
      </c>
      <c r="C34" s="180" t="s">
        <v>130</v>
      </c>
      <c r="D34" s="181" t="s">
        <v>151</v>
      </c>
      <c r="E34" s="182" t="s">
        <v>190</v>
      </c>
      <c r="F34" s="183" t="s">
        <v>210</v>
      </c>
      <c r="G34" s="184" t="s">
        <v>222</v>
      </c>
      <c r="H34" s="185" t="s">
        <v>235</v>
      </c>
      <c r="I34" s="186"/>
      <c r="J34" s="187"/>
      <c r="K34" s="188"/>
      <c r="L34" s="189"/>
      <c r="M34" s="189"/>
      <c r="N34" s="190">
        <v>24</v>
      </c>
      <c r="O34" s="189"/>
      <c r="P34" s="191">
        <v>0.25</v>
      </c>
      <c r="Q34" s="192">
        <v>0.1</v>
      </c>
      <c r="R34" s="193">
        <f>M34+N34+O34</f>
        <v>24</v>
      </c>
      <c r="S34" s="189"/>
      <c r="T34" s="194"/>
      <c r="U34" s="194"/>
      <c r="V34" s="194"/>
      <c r="W34" s="194"/>
      <c r="Y34" s="190"/>
      <c r="Z34" s="190">
        <v>24</v>
      </c>
      <c r="AA34" s="194"/>
      <c r="AB34" s="194"/>
      <c r="AC34" s="194"/>
      <c r="AD34" s="194"/>
      <c r="AE34" s="194"/>
      <c r="AF34" s="195"/>
      <c r="AG34" s="195"/>
      <c r="AH34" s="196">
        <v>0.3</v>
      </c>
      <c r="AI34" s="195"/>
      <c r="AJ34" s="195"/>
      <c r="AK34" s="195"/>
      <c r="AL34" s="197"/>
      <c r="AM34" s="197"/>
      <c r="AN34" s="197">
        <v>0.35</v>
      </c>
      <c r="AO34" s="197"/>
      <c r="AP34" s="189"/>
      <c r="AQ34" s="197"/>
      <c r="AR34" s="197"/>
      <c r="AS34" s="197"/>
      <c r="AT34" s="197">
        <v>0.2</v>
      </c>
      <c r="AU34" s="197"/>
      <c r="AV34" s="198"/>
    </row>
    <row r="35" spans="1:48" s="39" customFormat="1" ht="24" x14ac:dyDescent="0.2">
      <c r="A35" s="52">
        <f>A34+1</f>
        <v>2</v>
      </c>
      <c r="B35" s="129" t="s">
        <v>104</v>
      </c>
      <c r="C35" s="133" t="s">
        <v>130</v>
      </c>
      <c r="D35" s="138" t="s">
        <v>93</v>
      </c>
      <c r="E35" s="147" t="s">
        <v>190</v>
      </c>
      <c r="F35" s="134" t="s">
        <v>210</v>
      </c>
      <c r="G35" s="152" t="s">
        <v>222</v>
      </c>
      <c r="H35" s="156" t="s">
        <v>235</v>
      </c>
      <c r="I35" s="56"/>
      <c r="J35" s="110"/>
      <c r="K35" s="57"/>
      <c r="L35" s="173"/>
      <c r="M35" s="59"/>
      <c r="N35" s="162">
        <v>3</v>
      </c>
      <c r="O35" s="162">
        <v>4</v>
      </c>
      <c r="P35" s="80">
        <v>0.25</v>
      </c>
      <c r="Q35" s="81">
        <v>0.1</v>
      </c>
      <c r="R35" s="60">
        <f t="shared" ref="R35:R98" si="1">M35+N35+O35</f>
        <v>7</v>
      </c>
      <c r="S35" s="59"/>
      <c r="T35" s="60"/>
      <c r="U35" s="58"/>
      <c r="V35" s="58"/>
      <c r="W35" s="59"/>
      <c r="Y35" s="162"/>
      <c r="Z35" s="162">
        <v>1</v>
      </c>
      <c r="AA35" s="58"/>
      <c r="AB35" s="162">
        <v>3</v>
      </c>
      <c r="AC35" s="59"/>
      <c r="AD35" s="60"/>
      <c r="AE35" s="59"/>
      <c r="AF35" s="114"/>
      <c r="AG35" s="114"/>
      <c r="AH35" s="114"/>
      <c r="AI35" s="114"/>
      <c r="AJ35" s="114"/>
      <c r="AK35" s="114"/>
      <c r="AL35" s="79"/>
      <c r="AM35" s="79"/>
      <c r="AN35" s="79"/>
      <c r="AO35" s="79"/>
      <c r="AP35" s="59"/>
      <c r="AQ35" s="79"/>
      <c r="AR35" s="79"/>
      <c r="AS35" s="79"/>
      <c r="AT35" s="79"/>
      <c r="AU35" s="79"/>
      <c r="AV35" s="73"/>
    </row>
    <row r="36" spans="1:48" s="39" customFormat="1" ht="48" x14ac:dyDescent="0.2">
      <c r="A36" s="52">
        <f>A35+1</f>
        <v>3</v>
      </c>
      <c r="B36" s="129" t="s">
        <v>104</v>
      </c>
      <c r="C36" s="133" t="s">
        <v>131</v>
      </c>
      <c r="D36" s="138" t="s">
        <v>151</v>
      </c>
      <c r="E36" s="147" t="s">
        <v>190</v>
      </c>
      <c r="F36" s="134" t="s">
        <v>210</v>
      </c>
      <c r="G36" s="152" t="s">
        <v>222</v>
      </c>
      <c r="H36" s="156" t="s">
        <v>235</v>
      </c>
      <c r="I36" s="56"/>
      <c r="J36" s="110"/>
      <c r="K36" s="57"/>
      <c r="L36" s="173"/>
      <c r="M36" s="59"/>
      <c r="N36" s="162">
        <v>5</v>
      </c>
      <c r="O36" s="162">
        <v>1</v>
      </c>
      <c r="P36" s="80">
        <v>0.25</v>
      </c>
      <c r="Q36" s="81">
        <v>0.1</v>
      </c>
      <c r="R36" s="60">
        <f t="shared" si="1"/>
        <v>6</v>
      </c>
      <c r="S36" s="59"/>
      <c r="T36" s="60"/>
      <c r="U36" s="58"/>
      <c r="V36" s="58"/>
      <c r="W36" s="59"/>
      <c r="X36" s="58"/>
      <c r="Y36" s="58"/>
      <c r="Z36" s="59"/>
      <c r="AA36" s="58"/>
      <c r="AB36" s="58"/>
      <c r="AC36" s="59"/>
      <c r="AD36" s="60"/>
      <c r="AE36" s="59"/>
      <c r="AF36" s="114"/>
      <c r="AG36" s="114"/>
      <c r="AH36" s="114"/>
      <c r="AI36" s="114"/>
      <c r="AJ36" s="114"/>
      <c r="AK36" s="114"/>
      <c r="AL36" s="79"/>
      <c r="AM36" s="79"/>
      <c r="AN36" s="79"/>
      <c r="AO36" s="79"/>
      <c r="AP36" s="59"/>
      <c r="AQ36" s="79"/>
      <c r="AR36" s="79"/>
      <c r="AS36" s="79"/>
      <c r="AT36" s="79"/>
      <c r="AU36" s="79"/>
      <c r="AV36" s="73"/>
    </row>
    <row r="37" spans="1:48" s="221" customFormat="1" ht="48" x14ac:dyDescent="0.2">
      <c r="A37" s="200">
        <f>A36+1</f>
        <v>4</v>
      </c>
      <c r="B37" s="201" t="s">
        <v>109</v>
      </c>
      <c r="C37" s="202" t="s">
        <v>132</v>
      </c>
      <c r="D37" s="203" t="s">
        <v>152</v>
      </c>
      <c r="E37" s="204" t="s">
        <v>191</v>
      </c>
      <c r="F37" s="205" t="s">
        <v>211</v>
      </c>
      <c r="G37" s="206" t="s">
        <v>223</v>
      </c>
      <c r="H37" s="207" t="s">
        <v>236</v>
      </c>
      <c r="I37" s="208"/>
      <c r="J37" s="209"/>
      <c r="K37" s="210"/>
      <c r="L37" s="211"/>
      <c r="M37" s="212">
        <v>6</v>
      </c>
      <c r="N37" s="213">
        <v>15</v>
      </c>
      <c r="O37" s="213">
        <v>3</v>
      </c>
      <c r="P37" s="214">
        <v>0.25</v>
      </c>
      <c r="Q37" s="215">
        <v>0.1</v>
      </c>
      <c r="R37" s="216">
        <f t="shared" si="1"/>
        <v>24</v>
      </c>
      <c r="S37" s="211"/>
      <c r="T37" s="216"/>
      <c r="U37" s="217"/>
      <c r="V37" s="217"/>
      <c r="W37" s="211"/>
      <c r="X37" s="217"/>
      <c r="Y37" s="217"/>
      <c r="Z37" s="255">
        <v>15</v>
      </c>
      <c r="AA37" s="217"/>
      <c r="AB37" s="217"/>
      <c r="AC37" s="211"/>
      <c r="AD37" s="216"/>
      <c r="AE37" s="211"/>
      <c r="AF37" s="218"/>
      <c r="AG37" s="218"/>
      <c r="AH37" s="218"/>
      <c r="AI37" s="218"/>
      <c r="AJ37" s="218"/>
      <c r="AK37" s="218"/>
      <c r="AL37" s="219"/>
      <c r="AM37" s="219"/>
      <c r="AN37" s="219"/>
      <c r="AO37" s="219">
        <v>0.3</v>
      </c>
      <c r="AP37" s="211"/>
      <c r="AQ37" s="219"/>
      <c r="AR37" s="219">
        <v>1</v>
      </c>
      <c r="AS37" s="219"/>
      <c r="AT37" s="219">
        <v>0.2</v>
      </c>
      <c r="AU37" s="219"/>
      <c r="AV37" s="220"/>
    </row>
    <row r="38" spans="1:48" s="264" customFormat="1" ht="48" x14ac:dyDescent="0.2">
      <c r="A38" s="244">
        <f t="shared" ref="A38:A100" si="2">A37+1</f>
        <v>5</v>
      </c>
      <c r="B38" s="245" t="s">
        <v>110</v>
      </c>
      <c r="C38" s="246" t="s">
        <v>133</v>
      </c>
      <c r="D38" s="247" t="s">
        <v>153</v>
      </c>
      <c r="E38" s="248" t="s">
        <v>192</v>
      </c>
      <c r="F38" s="246" t="s">
        <v>212</v>
      </c>
      <c r="G38" s="249" t="s">
        <v>224</v>
      </c>
      <c r="H38" s="250" t="s">
        <v>237</v>
      </c>
      <c r="I38" s="251"/>
      <c r="J38" s="252"/>
      <c r="K38" s="253"/>
      <c r="L38" s="254"/>
      <c r="M38" s="255">
        <v>6</v>
      </c>
      <c r="N38" s="255">
        <v>15</v>
      </c>
      <c r="O38" s="255">
        <v>3</v>
      </c>
      <c r="P38" s="256">
        <v>0.25</v>
      </c>
      <c r="Q38" s="257">
        <v>0.1</v>
      </c>
      <c r="R38" s="258">
        <f t="shared" si="1"/>
        <v>24</v>
      </c>
      <c r="S38" s="254"/>
      <c r="U38" s="259"/>
      <c r="V38" s="255">
        <v>6</v>
      </c>
      <c r="W38" s="254"/>
      <c r="Y38" s="259"/>
      <c r="Z38" s="58"/>
      <c r="AA38" s="259"/>
      <c r="AC38" s="254"/>
      <c r="AD38" s="260">
        <v>3</v>
      </c>
      <c r="AE38" s="254"/>
      <c r="AF38" s="261"/>
      <c r="AG38" s="261"/>
      <c r="AH38" s="261"/>
      <c r="AI38" s="261"/>
      <c r="AJ38" s="261"/>
      <c r="AK38" s="261"/>
      <c r="AL38" s="262"/>
      <c r="AM38" s="262"/>
      <c r="AN38" s="262"/>
      <c r="AO38" s="262"/>
      <c r="AP38" s="254"/>
      <c r="AQ38" s="262"/>
      <c r="AR38" s="262"/>
      <c r="AS38" s="262"/>
      <c r="AT38" s="262">
        <v>0.2</v>
      </c>
      <c r="AU38" s="262"/>
      <c r="AV38" s="263"/>
    </row>
    <row r="39" spans="1:48" s="39" customFormat="1" ht="48" x14ac:dyDescent="0.2">
      <c r="A39" s="52">
        <f t="shared" si="2"/>
        <v>6</v>
      </c>
      <c r="B39" s="131" t="s">
        <v>104</v>
      </c>
      <c r="C39" s="134" t="s">
        <v>133</v>
      </c>
      <c r="D39" s="140" t="s">
        <v>153</v>
      </c>
      <c r="E39" s="147" t="s">
        <v>192</v>
      </c>
      <c r="F39" s="134" t="s">
        <v>212</v>
      </c>
      <c r="G39" s="152" t="s">
        <v>224</v>
      </c>
      <c r="H39" s="156" t="s">
        <v>237</v>
      </c>
      <c r="I39" s="56"/>
      <c r="J39" s="110"/>
      <c r="K39" s="57"/>
      <c r="L39" s="173"/>
      <c r="M39" s="165">
        <v>2</v>
      </c>
      <c r="N39" s="59"/>
      <c r="O39" s="59"/>
      <c r="P39" s="80">
        <v>0.25</v>
      </c>
      <c r="Q39" s="81">
        <v>0.1</v>
      </c>
      <c r="R39" s="60">
        <f t="shared" si="1"/>
        <v>2</v>
      </c>
      <c r="S39" s="59"/>
      <c r="U39" s="58"/>
      <c r="V39" s="164">
        <v>2</v>
      </c>
      <c r="W39" s="59"/>
      <c r="Y39" s="58"/>
      <c r="Z39" s="58"/>
      <c r="AA39" s="58"/>
      <c r="AB39" s="58"/>
      <c r="AC39" s="59"/>
      <c r="AD39" s="60"/>
      <c r="AE39" s="59"/>
      <c r="AF39" s="114"/>
      <c r="AG39" s="114"/>
      <c r="AH39" s="114"/>
      <c r="AI39" s="114"/>
      <c r="AJ39" s="114"/>
      <c r="AK39" s="114"/>
      <c r="AL39" s="79"/>
      <c r="AM39" s="79"/>
      <c r="AN39" s="79"/>
      <c r="AO39" s="79"/>
      <c r="AP39" s="59"/>
      <c r="AQ39" s="79"/>
      <c r="AR39" s="79"/>
      <c r="AS39" s="79"/>
      <c r="AT39" s="79"/>
      <c r="AU39" s="79"/>
      <c r="AV39" s="74"/>
    </row>
    <row r="40" spans="1:48" s="39" customFormat="1" ht="72" x14ac:dyDescent="0.2">
      <c r="A40" s="52">
        <f t="shared" si="2"/>
        <v>7</v>
      </c>
      <c r="B40" s="131" t="s">
        <v>111</v>
      </c>
      <c r="C40" s="134" t="s">
        <v>134</v>
      </c>
      <c r="D40" s="139" t="s">
        <v>154</v>
      </c>
      <c r="E40" s="147" t="s">
        <v>193</v>
      </c>
      <c r="F40" s="134" t="s">
        <v>213</v>
      </c>
      <c r="G40" s="153" t="s">
        <v>225</v>
      </c>
      <c r="H40" s="156" t="s">
        <v>238</v>
      </c>
      <c r="I40" s="56"/>
      <c r="J40" s="158" t="s">
        <v>262</v>
      </c>
      <c r="K40" s="57"/>
      <c r="L40" s="173"/>
      <c r="M40" s="59"/>
      <c r="N40" s="59"/>
      <c r="O40" s="59"/>
      <c r="P40" s="80">
        <v>0.25</v>
      </c>
      <c r="Q40" s="81">
        <v>0.1</v>
      </c>
      <c r="R40" s="60">
        <f t="shared" si="1"/>
        <v>0</v>
      </c>
      <c r="S40" s="59"/>
      <c r="U40" s="58"/>
      <c r="V40" s="60"/>
      <c r="W40" s="59"/>
      <c r="Y40" s="58"/>
      <c r="Z40" s="259"/>
      <c r="AA40" s="58"/>
      <c r="AB40" s="58"/>
      <c r="AC40" s="59"/>
      <c r="AD40" s="60"/>
      <c r="AE40" s="59"/>
      <c r="AF40" s="114"/>
      <c r="AG40" s="114"/>
      <c r="AH40" s="114"/>
      <c r="AI40" s="114"/>
      <c r="AJ40" s="114"/>
      <c r="AK40" s="114"/>
      <c r="AL40" s="79"/>
      <c r="AM40" s="79"/>
      <c r="AN40" s="79"/>
      <c r="AO40" s="79"/>
      <c r="AP40" s="59"/>
      <c r="AQ40" s="79"/>
      <c r="AR40" s="79"/>
      <c r="AS40" s="79"/>
      <c r="AT40" s="79"/>
      <c r="AU40" s="79"/>
      <c r="AV40" s="74"/>
    </row>
    <row r="41" spans="1:48" s="269" customFormat="1" ht="48" x14ac:dyDescent="0.2">
      <c r="A41" s="244">
        <f t="shared" si="2"/>
        <v>8</v>
      </c>
      <c r="B41" s="245" t="s">
        <v>112</v>
      </c>
      <c r="C41" s="246" t="s">
        <v>135</v>
      </c>
      <c r="D41" s="273" t="s">
        <v>155</v>
      </c>
      <c r="E41" s="248" t="s">
        <v>194</v>
      </c>
      <c r="F41" s="246" t="s">
        <v>214</v>
      </c>
      <c r="G41" s="249" t="s">
        <v>226</v>
      </c>
      <c r="H41" s="250" t="s">
        <v>239</v>
      </c>
      <c r="I41" s="251"/>
      <c r="J41" s="274">
        <v>0.5</v>
      </c>
      <c r="K41" s="253"/>
      <c r="L41" s="254"/>
      <c r="M41" s="254"/>
      <c r="N41" s="254"/>
      <c r="O41" s="254"/>
      <c r="P41" s="256">
        <v>0.25</v>
      </c>
      <c r="Q41" s="257">
        <v>0.1</v>
      </c>
      <c r="R41" s="258">
        <f t="shared" si="1"/>
        <v>0</v>
      </c>
      <c r="S41" s="254"/>
      <c r="U41" s="259"/>
      <c r="V41" s="258"/>
      <c r="W41" s="254"/>
      <c r="Y41" s="259"/>
      <c r="Z41" s="259"/>
      <c r="AA41" s="259"/>
      <c r="AB41" s="259"/>
      <c r="AC41" s="254"/>
      <c r="AD41" s="258"/>
      <c r="AE41" s="254"/>
      <c r="AF41" s="261"/>
      <c r="AG41" s="261"/>
      <c r="AH41" s="271">
        <v>0.3</v>
      </c>
      <c r="AI41" s="261"/>
      <c r="AJ41" s="261"/>
      <c r="AK41" s="261"/>
      <c r="AL41" s="262"/>
      <c r="AM41" s="262"/>
      <c r="AN41" s="262"/>
      <c r="AO41" s="262"/>
      <c r="AP41" s="254"/>
      <c r="AQ41" s="262"/>
      <c r="AR41" s="262"/>
      <c r="AS41" s="262"/>
      <c r="AT41" s="262">
        <v>0.2</v>
      </c>
      <c r="AU41" s="262"/>
      <c r="AV41" s="272"/>
    </row>
    <row r="42" spans="1:48" s="269" customFormat="1" ht="60" x14ac:dyDescent="0.2">
      <c r="A42" s="244">
        <f t="shared" si="2"/>
        <v>9</v>
      </c>
      <c r="B42" s="265" t="s">
        <v>113</v>
      </c>
      <c r="C42" s="246" t="s">
        <v>136</v>
      </c>
      <c r="D42" s="266" t="s">
        <v>156</v>
      </c>
      <c r="E42" s="267" t="s">
        <v>195</v>
      </c>
      <c r="F42" s="249" t="s">
        <v>215</v>
      </c>
      <c r="G42" s="249" t="s">
        <v>222</v>
      </c>
      <c r="H42" s="268" t="s">
        <v>240</v>
      </c>
      <c r="I42" s="251"/>
      <c r="J42" s="252"/>
      <c r="K42" s="253"/>
      <c r="L42" s="254"/>
      <c r="N42" s="270">
        <v>15</v>
      </c>
      <c r="O42" s="270">
        <v>6</v>
      </c>
      <c r="P42" s="256">
        <v>0.25</v>
      </c>
      <c r="Q42" s="257">
        <v>0.1</v>
      </c>
      <c r="R42" s="258" t="e">
        <f>N42+O42+#REF!</f>
        <v>#REF!</v>
      </c>
      <c r="S42" s="254"/>
      <c r="U42" s="259"/>
      <c r="V42" s="255">
        <v>15</v>
      </c>
      <c r="W42" s="254"/>
      <c r="Y42" s="259"/>
      <c r="Z42" s="58"/>
      <c r="AA42" s="259"/>
      <c r="AC42" s="254"/>
      <c r="AD42" s="260">
        <v>6</v>
      </c>
      <c r="AE42" s="254"/>
      <c r="AF42" s="261"/>
      <c r="AG42" s="261"/>
      <c r="AH42" s="271">
        <v>0.3</v>
      </c>
      <c r="AI42" s="261"/>
      <c r="AJ42" s="261"/>
      <c r="AK42" s="261"/>
      <c r="AL42" s="262"/>
      <c r="AM42" s="262">
        <v>0.4</v>
      </c>
      <c r="AN42" s="262"/>
      <c r="AO42" s="262"/>
      <c r="AP42" s="254"/>
      <c r="AQ42" s="262"/>
      <c r="AR42" s="262"/>
      <c r="AS42" s="262"/>
      <c r="AT42" s="262">
        <v>0.2</v>
      </c>
      <c r="AU42" s="262"/>
      <c r="AV42" s="272"/>
    </row>
    <row r="43" spans="1:48" s="39" customFormat="1" ht="60" x14ac:dyDescent="0.2">
      <c r="A43" s="52">
        <f t="shared" si="2"/>
        <v>10</v>
      </c>
      <c r="B43" s="132" t="s">
        <v>114</v>
      </c>
      <c r="C43" s="135" t="s">
        <v>137</v>
      </c>
      <c r="D43" s="141" t="s">
        <v>157</v>
      </c>
      <c r="E43" s="148" t="s">
        <v>195</v>
      </c>
      <c r="F43" s="150" t="s">
        <v>215</v>
      </c>
      <c r="G43" s="153" t="s">
        <v>225</v>
      </c>
      <c r="H43" s="157" t="s">
        <v>241</v>
      </c>
      <c r="I43" s="56"/>
      <c r="J43" s="158" t="s">
        <v>262</v>
      </c>
      <c r="K43" s="57"/>
      <c r="L43" s="173"/>
      <c r="M43" s="59"/>
      <c r="N43" s="59"/>
      <c r="O43" s="59"/>
      <c r="P43" s="80">
        <v>0.25</v>
      </c>
      <c r="Q43" s="81">
        <v>0.1</v>
      </c>
      <c r="R43" s="60">
        <f t="shared" si="1"/>
        <v>0</v>
      </c>
      <c r="S43" s="59"/>
      <c r="U43" s="58"/>
      <c r="V43" s="60"/>
      <c r="W43" s="59"/>
      <c r="Y43" s="58"/>
      <c r="Z43" s="58"/>
      <c r="AA43" s="58"/>
      <c r="AB43" s="58"/>
      <c r="AC43" s="59"/>
      <c r="AD43" s="60"/>
      <c r="AE43" s="59"/>
      <c r="AF43" s="114"/>
      <c r="AG43" s="114"/>
      <c r="AH43" s="114"/>
      <c r="AI43" s="114"/>
      <c r="AJ43" s="114"/>
      <c r="AK43" s="114"/>
      <c r="AL43" s="79"/>
      <c r="AM43" s="79"/>
      <c r="AN43" s="79"/>
      <c r="AO43" s="79"/>
      <c r="AP43" s="59"/>
      <c r="AQ43" s="79"/>
      <c r="AR43" s="79"/>
      <c r="AS43" s="79"/>
      <c r="AT43" s="79"/>
      <c r="AU43" s="79"/>
      <c r="AV43" s="74"/>
    </row>
    <row r="44" spans="1:48" s="39" customFormat="1" ht="24" x14ac:dyDescent="0.2">
      <c r="A44" s="52">
        <f t="shared" si="2"/>
        <v>11</v>
      </c>
      <c r="B44" s="132" t="s">
        <v>115</v>
      </c>
      <c r="C44" s="135" t="s">
        <v>136</v>
      </c>
      <c r="D44" s="141" t="s">
        <v>158</v>
      </c>
      <c r="E44" s="148" t="s">
        <v>195</v>
      </c>
      <c r="F44" s="134" t="s">
        <v>216</v>
      </c>
      <c r="G44" s="152" t="s">
        <v>227</v>
      </c>
      <c r="H44" s="157" t="s">
        <v>235</v>
      </c>
      <c r="I44" s="56"/>
      <c r="J44" s="159"/>
      <c r="K44" s="57"/>
      <c r="L44" s="173"/>
      <c r="N44" s="166">
        <v>5</v>
      </c>
      <c r="O44" s="59"/>
      <c r="P44" s="80">
        <v>0.25</v>
      </c>
      <c r="Q44" s="81">
        <v>0.1</v>
      </c>
      <c r="R44" s="60" t="e">
        <f>N44+#REF!+O44</f>
        <v>#REF!</v>
      </c>
      <c r="S44" s="59"/>
      <c r="U44" s="58"/>
      <c r="V44" s="60"/>
      <c r="W44" s="59"/>
      <c r="Y44" s="58"/>
      <c r="Z44" s="275">
        <v>15</v>
      </c>
      <c r="AA44" s="58"/>
      <c r="AB44" s="58"/>
      <c r="AC44" s="59"/>
      <c r="AD44" s="60"/>
      <c r="AE44" s="59"/>
      <c r="AF44" s="114"/>
      <c r="AG44" s="114"/>
      <c r="AH44" s="114"/>
      <c r="AI44" s="114"/>
      <c r="AJ44" s="114"/>
      <c r="AK44" s="114"/>
      <c r="AL44" s="79"/>
      <c r="AM44" s="79"/>
      <c r="AN44" s="79"/>
      <c r="AO44" s="79"/>
      <c r="AP44" s="59"/>
      <c r="AQ44" s="79"/>
      <c r="AR44" s="79"/>
      <c r="AS44" s="79"/>
      <c r="AT44" s="79"/>
      <c r="AU44" s="79"/>
      <c r="AV44" s="74"/>
    </row>
    <row r="45" spans="1:48" s="269" customFormat="1" ht="60" x14ac:dyDescent="0.2">
      <c r="A45" s="244">
        <f t="shared" si="2"/>
        <v>12</v>
      </c>
      <c r="B45" s="245" t="s">
        <v>116</v>
      </c>
      <c r="C45" s="246" t="s">
        <v>138</v>
      </c>
      <c r="D45" s="273" t="s">
        <v>159</v>
      </c>
      <c r="E45" s="248" t="s">
        <v>196</v>
      </c>
      <c r="F45" s="246" t="s">
        <v>216</v>
      </c>
      <c r="G45" s="246" t="s">
        <v>222</v>
      </c>
      <c r="H45" s="250" t="s">
        <v>235</v>
      </c>
      <c r="I45" s="251"/>
      <c r="J45" s="252"/>
      <c r="K45" s="253"/>
      <c r="L45" s="255">
        <v>2</v>
      </c>
      <c r="M45" s="255">
        <v>7</v>
      </c>
      <c r="N45" s="255">
        <v>15</v>
      </c>
      <c r="O45" s="254"/>
      <c r="P45" s="256">
        <v>0.25</v>
      </c>
      <c r="Q45" s="257">
        <v>0.1</v>
      </c>
      <c r="R45" s="258">
        <f t="shared" si="1"/>
        <v>22</v>
      </c>
      <c r="S45" s="254"/>
      <c r="U45" s="259"/>
      <c r="V45" s="260">
        <v>7</v>
      </c>
      <c r="W45" s="254"/>
      <c r="Y45" s="259"/>
      <c r="Z45" s="58"/>
      <c r="AA45" s="259"/>
      <c r="AB45" s="259"/>
      <c r="AC45" s="254"/>
      <c r="AD45" s="258"/>
      <c r="AE45" s="254"/>
      <c r="AF45" s="261"/>
      <c r="AG45" s="261"/>
      <c r="AH45" s="261"/>
      <c r="AI45" s="261"/>
      <c r="AJ45" s="261"/>
      <c r="AK45" s="261"/>
      <c r="AL45" s="262"/>
      <c r="AM45" s="262"/>
      <c r="AN45" s="262">
        <v>0.35</v>
      </c>
      <c r="AO45" s="262"/>
      <c r="AP45" s="254"/>
      <c r="AQ45" s="262"/>
      <c r="AR45" s="262"/>
      <c r="AS45" s="262"/>
      <c r="AT45" s="262">
        <v>0.2</v>
      </c>
      <c r="AU45" s="262"/>
      <c r="AV45" s="272"/>
    </row>
    <row r="46" spans="1:48" s="39" customFormat="1" ht="48" x14ac:dyDescent="0.2">
      <c r="A46" s="52">
        <f t="shared" si="2"/>
        <v>13</v>
      </c>
      <c r="B46" s="130" t="s">
        <v>117</v>
      </c>
      <c r="C46" s="135" t="s">
        <v>139</v>
      </c>
      <c r="D46" s="136" t="s">
        <v>160</v>
      </c>
      <c r="E46" s="147" t="s">
        <v>197</v>
      </c>
      <c r="F46" s="151" t="s">
        <v>213</v>
      </c>
      <c r="G46" s="153" t="s">
        <v>228</v>
      </c>
      <c r="H46" s="156" t="s">
        <v>242</v>
      </c>
      <c r="I46" s="56"/>
      <c r="J46" s="160">
        <v>1</v>
      </c>
      <c r="K46" s="57"/>
      <c r="L46" s="173"/>
      <c r="M46" s="59"/>
      <c r="N46" s="59"/>
      <c r="O46" s="59"/>
      <c r="P46" s="80">
        <v>0.25</v>
      </c>
      <c r="Q46" s="81">
        <v>0.1</v>
      </c>
      <c r="R46" s="60">
        <f t="shared" si="1"/>
        <v>0</v>
      </c>
      <c r="S46" s="59"/>
      <c r="U46" s="58"/>
      <c r="V46" s="60"/>
      <c r="W46" s="59"/>
      <c r="Y46" s="58"/>
      <c r="Z46" s="58"/>
      <c r="AA46" s="58"/>
      <c r="AB46" s="58"/>
      <c r="AC46" s="59"/>
      <c r="AD46" s="60"/>
      <c r="AE46" s="59"/>
      <c r="AF46" s="114"/>
      <c r="AG46" s="114"/>
      <c r="AH46" s="114"/>
      <c r="AI46" s="114"/>
      <c r="AJ46" s="114"/>
      <c r="AK46" s="114"/>
      <c r="AL46" s="79"/>
      <c r="AM46" s="79"/>
      <c r="AN46" s="79"/>
      <c r="AO46" s="79"/>
      <c r="AP46" s="59"/>
      <c r="AQ46" s="79"/>
      <c r="AR46" s="79"/>
      <c r="AS46" s="79"/>
      <c r="AT46" s="79"/>
      <c r="AU46" s="79"/>
      <c r="AV46" s="74"/>
    </row>
    <row r="47" spans="1:48" s="39" customFormat="1" ht="36" x14ac:dyDescent="0.2">
      <c r="A47" s="52">
        <f t="shared" si="2"/>
        <v>14</v>
      </c>
      <c r="B47" s="130" t="s">
        <v>117</v>
      </c>
      <c r="C47" s="134" t="s">
        <v>140</v>
      </c>
      <c r="D47" s="142" t="s">
        <v>161</v>
      </c>
      <c r="E47" s="147" t="s">
        <v>197</v>
      </c>
      <c r="F47" s="39" t="s">
        <v>263</v>
      </c>
      <c r="G47" s="153" t="s">
        <v>229</v>
      </c>
      <c r="H47" s="156" t="s">
        <v>243</v>
      </c>
      <c r="I47" s="56"/>
      <c r="J47" s="159">
        <v>0.5</v>
      </c>
      <c r="K47" s="57"/>
      <c r="L47" s="173"/>
      <c r="M47" s="59"/>
      <c r="N47" s="59"/>
      <c r="O47" s="59"/>
      <c r="P47" s="80">
        <v>0.25</v>
      </c>
      <c r="Q47" s="81">
        <v>0.1</v>
      </c>
      <c r="R47" s="60">
        <f t="shared" si="1"/>
        <v>0</v>
      </c>
      <c r="S47" s="59"/>
      <c r="U47" s="58"/>
      <c r="V47" s="60"/>
      <c r="W47" s="59"/>
      <c r="Y47" s="58"/>
      <c r="Z47" s="217"/>
      <c r="AA47" s="58"/>
      <c r="AB47" s="58"/>
      <c r="AC47" s="59"/>
      <c r="AD47" s="60"/>
      <c r="AE47" s="59"/>
      <c r="AF47" s="114"/>
      <c r="AG47" s="114"/>
      <c r="AH47" s="114"/>
      <c r="AI47" s="114"/>
      <c r="AJ47" s="114"/>
      <c r="AK47" s="114"/>
      <c r="AL47" s="79"/>
      <c r="AM47" s="79"/>
      <c r="AN47" s="79"/>
      <c r="AO47" s="79"/>
      <c r="AP47" s="59"/>
      <c r="AQ47" s="79"/>
      <c r="AR47" s="79"/>
      <c r="AS47" s="79"/>
      <c r="AT47" s="79"/>
      <c r="AU47" s="79"/>
      <c r="AV47" s="74"/>
    </row>
    <row r="48" spans="1:48" s="242" customFormat="1" ht="60" x14ac:dyDescent="0.2">
      <c r="A48" s="200">
        <f t="shared" si="2"/>
        <v>15</v>
      </c>
      <c r="B48" s="201" t="s">
        <v>118</v>
      </c>
      <c r="C48" s="205" t="s">
        <v>141</v>
      </c>
      <c r="D48" s="212" t="s">
        <v>162</v>
      </c>
      <c r="E48" s="204" t="s">
        <v>198</v>
      </c>
      <c r="F48" s="205" t="s">
        <v>217</v>
      </c>
      <c r="G48" s="205" t="s">
        <v>223</v>
      </c>
      <c r="H48" s="207" t="s">
        <v>244</v>
      </c>
      <c r="I48" s="208"/>
      <c r="J48" s="240">
        <v>1</v>
      </c>
      <c r="K48" s="210"/>
      <c r="L48" s="211"/>
      <c r="M48" s="211"/>
      <c r="N48" s="211"/>
      <c r="O48" s="211"/>
      <c r="P48" s="214">
        <v>0.25</v>
      </c>
      <c r="Q48" s="215">
        <v>0.1</v>
      </c>
      <c r="R48" s="216">
        <f t="shared" si="1"/>
        <v>0</v>
      </c>
      <c r="S48" s="211">
        <v>40</v>
      </c>
      <c r="U48" s="217"/>
      <c r="V48" s="216"/>
      <c r="W48" s="211"/>
      <c r="Y48" s="217"/>
      <c r="Z48" s="58"/>
      <c r="AA48" s="217"/>
      <c r="AB48" s="217"/>
      <c r="AC48" s="211"/>
      <c r="AD48" s="216"/>
      <c r="AE48" s="211"/>
      <c r="AF48" s="218"/>
      <c r="AG48" s="218"/>
      <c r="AH48" s="218"/>
      <c r="AI48" s="218"/>
      <c r="AJ48" s="218"/>
      <c r="AK48" s="218"/>
      <c r="AL48" s="219"/>
      <c r="AM48" s="219"/>
      <c r="AN48" s="219"/>
      <c r="AO48" s="219">
        <v>0.3</v>
      </c>
      <c r="AP48" s="211"/>
      <c r="AQ48" s="219"/>
      <c r="AR48" s="219"/>
      <c r="AS48" s="219"/>
      <c r="AT48" s="219"/>
      <c r="AU48" s="219"/>
      <c r="AV48" s="241"/>
    </row>
    <row r="49" spans="1:48" s="39" customFormat="1" ht="60" x14ac:dyDescent="0.2">
      <c r="A49" s="52">
        <f t="shared" si="2"/>
        <v>16</v>
      </c>
      <c r="B49" s="131" t="s">
        <v>119</v>
      </c>
      <c r="C49" s="134" t="s">
        <v>142</v>
      </c>
      <c r="D49" s="143" t="s">
        <v>162</v>
      </c>
      <c r="E49" s="147" t="s">
        <v>198</v>
      </c>
      <c r="F49" s="134"/>
      <c r="G49" s="153" t="s">
        <v>230</v>
      </c>
      <c r="H49" s="156" t="s">
        <v>245</v>
      </c>
      <c r="I49" s="56"/>
      <c r="J49" s="159">
        <v>0.5</v>
      </c>
      <c r="K49" s="57"/>
      <c r="L49" s="173"/>
      <c r="M49" s="59"/>
      <c r="N49" s="59"/>
      <c r="O49" s="59"/>
      <c r="P49" s="80">
        <v>0.25</v>
      </c>
      <c r="Q49" s="81">
        <v>0.1</v>
      </c>
      <c r="R49" s="60">
        <f t="shared" si="1"/>
        <v>0</v>
      </c>
      <c r="S49" s="59"/>
      <c r="U49" s="58"/>
      <c r="V49" s="60"/>
      <c r="W49" s="59"/>
      <c r="Y49" s="58"/>
      <c r="Z49" s="259"/>
      <c r="AA49" s="58"/>
      <c r="AB49" s="58"/>
      <c r="AC49" s="59"/>
      <c r="AD49" s="60"/>
      <c r="AE49" s="59"/>
      <c r="AF49" s="114"/>
      <c r="AG49" s="114"/>
      <c r="AH49" s="114"/>
      <c r="AI49" s="114"/>
      <c r="AJ49" s="114"/>
      <c r="AK49" s="114"/>
      <c r="AL49" s="79"/>
      <c r="AM49" s="79"/>
      <c r="AN49" s="79"/>
      <c r="AO49" s="79"/>
      <c r="AP49" s="59"/>
      <c r="AQ49" s="79"/>
      <c r="AR49" s="79"/>
      <c r="AS49" s="79"/>
      <c r="AT49" s="79"/>
      <c r="AU49" s="79"/>
      <c r="AV49" s="74"/>
    </row>
    <row r="50" spans="1:48" s="269" customFormat="1" ht="72" x14ac:dyDescent="0.2">
      <c r="A50" s="244">
        <f t="shared" si="2"/>
        <v>17</v>
      </c>
      <c r="B50" s="245" t="s">
        <v>120</v>
      </c>
      <c r="C50" s="246" t="s">
        <v>143</v>
      </c>
      <c r="D50" s="273" t="s">
        <v>163</v>
      </c>
      <c r="E50" s="248" t="s">
        <v>199</v>
      </c>
      <c r="F50" s="246" t="s">
        <v>214</v>
      </c>
      <c r="G50" s="246" t="s">
        <v>226</v>
      </c>
      <c r="H50" s="250" t="s">
        <v>239</v>
      </c>
      <c r="I50" s="251"/>
      <c r="J50" s="276">
        <v>1</v>
      </c>
      <c r="K50" s="253"/>
      <c r="L50" s="254"/>
      <c r="M50" s="254"/>
      <c r="N50" s="254"/>
      <c r="O50" s="254"/>
      <c r="P50" s="256">
        <v>0.25</v>
      </c>
      <c r="Q50" s="257">
        <v>0.1</v>
      </c>
      <c r="R50" s="258">
        <f t="shared" si="1"/>
        <v>0</v>
      </c>
      <c r="S50" s="254"/>
      <c r="U50" s="259"/>
      <c r="V50" s="258"/>
      <c r="W50" s="254"/>
      <c r="Y50" s="259"/>
      <c r="Z50" s="259"/>
      <c r="AA50" s="259"/>
      <c r="AB50" s="259"/>
      <c r="AC50" s="254"/>
      <c r="AD50" s="258"/>
      <c r="AE50" s="254"/>
      <c r="AF50" s="261"/>
      <c r="AG50" s="261"/>
      <c r="AH50" s="261"/>
      <c r="AI50" s="261"/>
      <c r="AJ50" s="261"/>
      <c r="AK50" s="261"/>
      <c r="AL50" s="262"/>
      <c r="AM50" s="262"/>
      <c r="AN50" s="262"/>
      <c r="AO50" s="262"/>
      <c r="AP50" s="254"/>
      <c r="AQ50" s="262"/>
      <c r="AR50" s="262"/>
      <c r="AS50" s="262"/>
      <c r="AT50" s="262">
        <v>0.2</v>
      </c>
      <c r="AU50" s="262"/>
      <c r="AV50" s="272"/>
    </row>
    <row r="51" spans="1:48" s="269" customFormat="1" ht="48" x14ac:dyDescent="0.2">
      <c r="A51" s="244">
        <f t="shared" si="2"/>
        <v>18</v>
      </c>
      <c r="B51" s="245" t="s">
        <v>121</v>
      </c>
      <c r="C51" s="246" t="s">
        <v>144</v>
      </c>
      <c r="D51" s="273" t="s">
        <v>164</v>
      </c>
      <c r="E51" s="248" t="s">
        <v>200</v>
      </c>
      <c r="F51" s="246" t="s">
        <v>212</v>
      </c>
      <c r="G51" s="246" t="s">
        <v>224</v>
      </c>
      <c r="H51" s="250" t="s">
        <v>246</v>
      </c>
      <c r="I51" s="251"/>
      <c r="J51" s="253"/>
      <c r="K51" s="253"/>
      <c r="L51" s="254"/>
      <c r="M51" s="254">
        <v>19</v>
      </c>
      <c r="N51" s="254"/>
      <c r="O51" s="254"/>
      <c r="P51" s="256">
        <v>0.25</v>
      </c>
      <c r="Q51" s="257">
        <v>0.1</v>
      </c>
      <c r="R51" s="258">
        <f t="shared" si="1"/>
        <v>19</v>
      </c>
      <c r="S51" s="254"/>
      <c r="U51" s="259"/>
      <c r="V51" s="260">
        <v>16</v>
      </c>
      <c r="W51" s="254"/>
      <c r="Y51" s="259"/>
      <c r="Z51" s="58"/>
      <c r="AA51" s="259"/>
      <c r="AB51" s="259"/>
      <c r="AC51" s="254"/>
      <c r="AD51" s="258"/>
      <c r="AE51" s="254"/>
      <c r="AF51" s="261"/>
      <c r="AG51" s="261"/>
      <c r="AH51" s="271">
        <v>0.25</v>
      </c>
      <c r="AI51" s="261"/>
      <c r="AJ51" s="261"/>
      <c r="AK51" s="261"/>
      <c r="AL51" s="262"/>
      <c r="AM51" s="262"/>
      <c r="AN51" s="262">
        <v>0.35</v>
      </c>
      <c r="AO51" s="262"/>
      <c r="AP51" s="254"/>
      <c r="AQ51" s="262"/>
      <c r="AR51" s="262"/>
      <c r="AS51" s="262"/>
      <c r="AT51" s="262">
        <v>0.2</v>
      </c>
      <c r="AU51" s="262"/>
      <c r="AV51" s="272"/>
    </row>
    <row r="52" spans="1:48" s="39" customFormat="1" ht="48" x14ac:dyDescent="0.2">
      <c r="A52" s="52">
        <f t="shared" si="2"/>
        <v>19</v>
      </c>
      <c r="B52" s="130" t="s">
        <v>121</v>
      </c>
      <c r="C52" s="135" t="s">
        <v>145</v>
      </c>
      <c r="D52" s="136" t="s">
        <v>165</v>
      </c>
      <c r="E52" s="147" t="s">
        <v>200</v>
      </c>
      <c r="F52" s="134" t="s">
        <v>218</v>
      </c>
      <c r="G52" s="153" t="s">
        <v>223</v>
      </c>
      <c r="H52" s="156" t="s">
        <v>247</v>
      </c>
      <c r="I52" s="56"/>
      <c r="J52" s="57"/>
      <c r="K52" s="57"/>
      <c r="L52" s="173"/>
      <c r="M52" s="162">
        <v>3</v>
      </c>
      <c r="N52" s="162">
        <v>2</v>
      </c>
      <c r="O52" s="59"/>
      <c r="P52" s="80">
        <v>0.25</v>
      </c>
      <c r="Q52" s="81">
        <v>0.1</v>
      </c>
      <c r="R52" s="60">
        <f t="shared" si="1"/>
        <v>5</v>
      </c>
      <c r="S52" s="59">
        <v>1</v>
      </c>
      <c r="U52" s="58"/>
      <c r="V52" s="60"/>
      <c r="W52" s="59"/>
      <c r="Y52" s="58"/>
      <c r="Z52" s="259"/>
      <c r="AA52" s="58"/>
      <c r="AB52" s="58"/>
      <c r="AC52" s="59"/>
      <c r="AD52" s="60"/>
      <c r="AE52" s="59"/>
      <c r="AF52" s="114"/>
      <c r="AG52" s="114"/>
      <c r="AH52" s="114"/>
      <c r="AI52" s="114"/>
      <c r="AJ52" s="114"/>
      <c r="AK52" s="114"/>
      <c r="AL52" s="79"/>
      <c r="AM52" s="79"/>
      <c r="AN52" s="79"/>
      <c r="AO52" s="79"/>
      <c r="AP52" s="59"/>
      <c r="AQ52" s="79"/>
      <c r="AR52" s="79"/>
      <c r="AS52" s="79"/>
      <c r="AT52" s="79"/>
      <c r="AU52" s="79"/>
      <c r="AV52" s="74"/>
    </row>
    <row r="53" spans="1:48" s="269" customFormat="1" ht="36" x14ac:dyDescent="0.2">
      <c r="A53" s="244">
        <f t="shared" si="2"/>
        <v>20</v>
      </c>
      <c r="B53" s="245" t="s">
        <v>122</v>
      </c>
      <c r="C53" s="246" t="s">
        <v>146</v>
      </c>
      <c r="D53" s="273" t="s">
        <v>166</v>
      </c>
      <c r="E53" s="248" t="s">
        <v>201</v>
      </c>
      <c r="F53" s="246" t="s">
        <v>106</v>
      </c>
      <c r="G53" s="246" t="s">
        <v>224</v>
      </c>
      <c r="H53" s="250" t="s">
        <v>248</v>
      </c>
      <c r="I53" s="251"/>
      <c r="J53" s="253"/>
      <c r="K53" s="253"/>
      <c r="L53" s="254"/>
      <c r="M53" s="254"/>
      <c r="N53" s="254"/>
      <c r="O53" s="254">
        <v>2</v>
      </c>
      <c r="P53" s="256">
        <v>0.25</v>
      </c>
      <c r="Q53" s="257">
        <v>0.1</v>
      </c>
      <c r="R53" s="258">
        <f t="shared" si="1"/>
        <v>2</v>
      </c>
      <c r="S53" s="254"/>
      <c r="U53" s="259"/>
      <c r="V53" s="258"/>
      <c r="W53" s="254"/>
      <c r="Y53" s="259"/>
      <c r="Z53" s="259"/>
      <c r="AA53" s="259"/>
      <c r="AC53" s="254"/>
      <c r="AD53" s="260">
        <v>2</v>
      </c>
      <c r="AE53" s="254"/>
      <c r="AF53" s="261"/>
      <c r="AG53" s="261"/>
      <c r="AH53" s="261"/>
      <c r="AI53" s="261"/>
      <c r="AJ53" s="261"/>
      <c r="AK53" s="261"/>
      <c r="AL53" s="262"/>
      <c r="AM53" s="262"/>
      <c r="AN53" s="262"/>
      <c r="AO53" s="262"/>
      <c r="AP53" s="254"/>
      <c r="AQ53" s="262"/>
      <c r="AR53" s="262"/>
      <c r="AS53" s="262"/>
      <c r="AT53" s="262">
        <v>0.2</v>
      </c>
      <c r="AU53" s="262"/>
      <c r="AV53" s="272"/>
    </row>
    <row r="54" spans="1:48" s="269" customFormat="1" ht="60" x14ac:dyDescent="0.2">
      <c r="A54" s="244">
        <f t="shared" si="2"/>
        <v>21</v>
      </c>
      <c r="B54" s="245" t="s">
        <v>123</v>
      </c>
      <c r="C54" s="273" t="s">
        <v>147</v>
      </c>
      <c r="D54" s="273" t="s">
        <v>167</v>
      </c>
      <c r="E54" s="248" t="s">
        <v>202</v>
      </c>
      <c r="F54" s="246" t="s">
        <v>106</v>
      </c>
      <c r="G54" s="246" t="s">
        <v>231</v>
      </c>
      <c r="H54" s="250" t="s">
        <v>249</v>
      </c>
      <c r="I54" s="251"/>
      <c r="J54" s="277" t="s">
        <v>262</v>
      </c>
      <c r="K54" s="253"/>
      <c r="L54" s="254"/>
      <c r="M54" s="255">
        <v>5</v>
      </c>
      <c r="N54" s="255">
        <v>11</v>
      </c>
      <c r="O54" s="254"/>
      <c r="P54" s="256">
        <v>0.25</v>
      </c>
      <c r="Q54" s="257">
        <v>0.1</v>
      </c>
      <c r="R54" s="258">
        <f t="shared" si="1"/>
        <v>16</v>
      </c>
      <c r="S54" s="254"/>
      <c r="U54" s="259"/>
      <c r="V54" s="258"/>
      <c r="W54" s="254"/>
      <c r="Y54" s="259"/>
      <c r="Z54" s="163">
        <v>10</v>
      </c>
      <c r="AA54" s="259"/>
      <c r="AC54" s="254"/>
      <c r="AD54" s="259"/>
      <c r="AE54" s="254"/>
      <c r="AF54" s="261"/>
      <c r="AG54" s="261"/>
      <c r="AH54" s="271">
        <v>0.3</v>
      </c>
      <c r="AI54" s="261"/>
      <c r="AJ54" s="261"/>
      <c r="AK54" s="261"/>
      <c r="AL54" s="262"/>
      <c r="AM54" s="262"/>
      <c r="AN54" s="262"/>
      <c r="AO54" s="262"/>
      <c r="AP54" s="254"/>
      <c r="AQ54" s="262"/>
      <c r="AR54" s="262"/>
      <c r="AS54" s="262"/>
      <c r="AT54" s="262">
        <v>0.2</v>
      </c>
      <c r="AU54" s="262"/>
      <c r="AV54" s="272"/>
    </row>
    <row r="55" spans="1:48" s="39" customFormat="1" ht="60" x14ac:dyDescent="0.2">
      <c r="A55" s="52">
        <f t="shared" si="2"/>
        <v>22</v>
      </c>
      <c r="B55" s="130" t="s">
        <v>123</v>
      </c>
      <c r="C55" s="135" t="s">
        <v>138</v>
      </c>
      <c r="D55" s="136" t="s">
        <v>167</v>
      </c>
      <c r="E55" s="147" t="s">
        <v>202</v>
      </c>
      <c r="F55" s="134" t="s">
        <v>106</v>
      </c>
      <c r="G55" s="153" t="s">
        <v>224</v>
      </c>
      <c r="H55" s="156" t="s">
        <v>250</v>
      </c>
      <c r="I55" s="56"/>
      <c r="J55" s="57"/>
      <c r="K55" s="57"/>
      <c r="L55" s="173"/>
      <c r="M55" s="59"/>
      <c r="N55" s="59"/>
      <c r="O55" s="59">
        <v>6</v>
      </c>
      <c r="P55" s="80">
        <v>0.25</v>
      </c>
      <c r="Q55" s="81">
        <v>0.1</v>
      </c>
      <c r="R55" s="60">
        <f t="shared" si="1"/>
        <v>6</v>
      </c>
      <c r="S55" s="59">
        <v>2</v>
      </c>
      <c r="U55" s="58"/>
      <c r="V55" s="177">
        <v>5</v>
      </c>
      <c r="W55" s="59"/>
      <c r="Y55" s="58"/>
      <c r="Z55" s="58"/>
      <c r="AA55" s="58"/>
      <c r="AC55" s="59"/>
      <c r="AE55" s="59"/>
      <c r="AF55" s="114"/>
      <c r="AG55" s="114"/>
      <c r="AH55" s="114"/>
      <c r="AI55" s="114"/>
      <c r="AJ55" s="114"/>
      <c r="AK55" s="114"/>
      <c r="AL55" s="79"/>
      <c r="AM55" s="79"/>
      <c r="AN55" s="79"/>
      <c r="AO55" s="79"/>
      <c r="AP55" s="59"/>
      <c r="AQ55" s="79"/>
      <c r="AR55" s="79"/>
      <c r="AS55" s="79"/>
      <c r="AT55" s="79"/>
      <c r="AU55" s="79"/>
      <c r="AV55" s="74"/>
    </row>
    <row r="56" spans="1:48" s="39" customFormat="1" ht="60" x14ac:dyDescent="0.2">
      <c r="A56" s="52">
        <f t="shared" si="2"/>
        <v>23</v>
      </c>
      <c r="B56" s="130" t="s">
        <v>104</v>
      </c>
      <c r="C56" s="135" t="s">
        <v>138</v>
      </c>
      <c r="D56" s="136" t="s">
        <v>167</v>
      </c>
      <c r="E56" s="147"/>
      <c r="F56" s="134" t="s">
        <v>106</v>
      </c>
      <c r="G56" s="153" t="s">
        <v>224</v>
      </c>
      <c r="H56" s="156" t="s">
        <v>250</v>
      </c>
      <c r="I56" s="56"/>
      <c r="J56" s="57"/>
      <c r="K56" s="57"/>
      <c r="L56" s="173"/>
      <c r="M56" s="59"/>
      <c r="N56" s="59"/>
      <c r="O56" s="59"/>
      <c r="P56" s="80">
        <v>0.25</v>
      </c>
      <c r="Q56" s="81">
        <v>0.1</v>
      </c>
      <c r="R56" s="60">
        <f t="shared" si="1"/>
        <v>0</v>
      </c>
      <c r="S56" s="59"/>
      <c r="U56" s="58"/>
      <c r="V56" s="60"/>
      <c r="W56" s="59"/>
      <c r="Y56" s="58"/>
      <c r="Z56" s="233"/>
      <c r="AA56" s="58"/>
      <c r="AC56" s="59"/>
      <c r="AD56" s="163">
        <v>5</v>
      </c>
      <c r="AE56" s="59"/>
      <c r="AF56" s="114"/>
      <c r="AG56" s="114"/>
      <c r="AH56" s="114"/>
      <c r="AI56" s="114"/>
      <c r="AJ56" s="114"/>
      <c r="AK56" s="114"/>
      <c r="AL56" s="79"/>
      <c r="AM56" s="79"/>
      <c r="AN56" s="79"/>
      <c r="AO56" s="79"/>
      <c r="AP56" s="59"/>
      <c r="AQ56" s="79"/>
      <c r="AR56" s="79"/>
      <c r="AS56" s="79"/>
      <c r="AT56" s="79"/>
      <c r="AU56" s="79"/>
      <c r="AV56" s="74"/>
    </row>
    <row r="57" spans="1:48" s="238" customFormat="1" ht="60" x14ac:dyDescent="0.2">
      <c r="A57" s="222">
        <f t="shared" si="2"/>
        <v>24</v>
      </c>
      <c r="B57" s="223" t="s">
        <v>124</v>
      </c>
      <c r="C57" s="224" t="s">
        <v>148</v>
      </c>
      <c r="D57" s="236" t="s">
        <v>168</v>
      </c>
      <c r="E57" s="225" t="s">
        <v>190</v>
      </c>
      <c r="F57" s="224" t="s">
        <v>212</v>
      </c>
      <c r="G57" s="224" t="s">
        <v>232</v>
      </c>
      <c r="H57" s="226" t="s">
        <v>251</v>
      </c>
      <c r="I57" s="227"/>
      <c r="J57" s="239">
        <v>0.5</v>
      </c>
      <c r="K57" s="228"/>
      <c r="L57" s="229"/>
      <c r="M57" s="229"/>
      <c r="N57" s="229"/>
      <c r="O57" s="229"/>
      <c r="P57" s="230">
        <v>0.25</v>
      </c>
      <c r="Q57" s="231">
        <v>0.1</v>
      </c>
      <c r="R57" s="232">
        <f t="shared" si="1"/>
        <v>0</v>
      </c>
      <c r="S57" s="229"/>
      <c r="U57" s="233"/>
      <c r="V57" s="232"/>
      <c r="W57" s="229"/>
      <c r="Y57" s="233"/>
      <c r="Z57" s="259"/>
      <c r="AA57" s="233"/>
      <c r="AB57" s="233"/>
      <c r="AC57" s="229"/>
      <c r="AD57" s="232"/>
      <c r="AE57" s="229"/>
      <c r="AF57" s="234"/>
      <c r="AG57" s="234"/>
      <c r="AH57" s="234"/>
      <c r="AI57" s="234"/>
      <c r="AJ57" s="234"/>
      <c r="AK57" s="234"/>
      <c r="AL57" s="235"/>
      <c r="AM57" s="235"/>
      <c r="AN57" s="235">
        <v>0.35</v>
      </c>
      <c r="AO57" s="235"/>
      <c r="AP57" s="229"/>
      <c r="AQ57" s="235"/>
      <c r="AR57" s="235"/>
      <c r="AS57" s="235"/>
      <c r="AT57" s="235"/>
      <c r="AU57" s="235"/>
      <c r="AV57" s="237"/>
    </row>
    <row r="58" spans="1:48" s="269" customFormat="1" ht="48" x14ac:dyDescent="0.2">
      <c r="A58" s="244">
        <f t="shared" si="2"/>
        <v>25</v>
      </c>
      <c r="B58" s="245" t="s">
        <v>125</v>
      </c>
      <c r="C58" s="246" t="s">
        <v>149</v>
      </c>
      <c r="D58" s="247" t="s">
        <v>169</v>
      </c>
      <c r="E58" s="248" t="s">
        <v>203</v>
      </c>
      <c r="F58" s="246" t="s">
        <v>212</v>
      </c>
      <c r="G58" s="249" t="s">
        <v>224</v>
      </c>
      <c r="H58" s="250" t="s">
        <v>252</v>
      </c>
      <c r="I58" s="251"/>
      <c r="J58" s="253"/>
      <c r="K58" s="253"/>
      <c r="L58" s="254"/>
      <c r="M58" s="254"/>
      <c r="N58" s="255">
        <v>24</v>
      </c>
      <c r="O58" s="254"/>
      <c r="P58" s="256">
        <v>0.25</v>
      </c>
      <c r="Q58" s="257">
        <v>0.1</v>
      </c>
      <c r="R58" s="258">
        <f t="shared" si="1"/>
        <v>24</v>
      </c>
      <c r="S58" s="254"/>
      <c r="U58" s="259"/>
      <c r="V58" s="258"/>
      <c r="W58" s="254"/>
      <c r="Y58" s="259"/>
      <c r="Z58" s="58"/>
      <c r="AA58" s="259"/>
      <c r="AB58" s="259"/>
      <c r="AC58" s="254"/>
      <c r="AD58" s="258"/>
      <c r="AE58" s="254"/>
      <c r="AF58" s="261"/>
      <c r="AG58" s="261"/>
      <c r="AH58" s="271">
        <v>0.3</v>
      </c>
      <c r="AI58" s="261"/>
      <c r="AJ58" s="261"/>
      <c r="AK58" s="261"/>
      <c r="AL58" s="262"/>
      <c r="AM58" s="262"/>
      <c r="AN58" s="262">
        <v>0.35</v>
      </c>
      <c r="AO58" s="262"/>
      <c r="AP58" s="254"/>
      <c r="AQ58" s="262"/>
      <c r="AR58" s="262"/>
      <c r="AS58" s="262"/>
      <c r="AT58" s="262">
        <v>0.2</v>
      </c>
      <c r="AU58" s="262"/>
      <c r="AV58" s="272"/>
    </row>
    <row r="59" spans="1:48" s="39" customFormat="1" ht="48" x14ac:dyDescent="0.2">
      <c r="A59" s="52">
        <f t="shared" si="2"/>
        <v>26</v>
      </c>
      <c r="B59" s="131" t="s">
        <v>104</v>
      </c>
      <c r="C59" s="134" t="s">
        <v>149</v>
      </c>
      <c r="D59" s="140" t="s">
        <v>169</v>
      </c>
      <c r="E59" s="147" t="s">
        <v>203</v>
      </c>
      <c r="G59" s="152" t="s">
        <v>224</v>
      </c>
      <c r="H59" s="156" t="s">
        <v>252</v>
      </c>
      <c r="I59" s="56"/>
      <c r="J59" s="57"/>
      <c r="K59" s="57"/>
      <c r="L59" s="173"/>
      <c r="M59" s="59"/>
      <c r="N59" s="59"/>
      <c r="O59" s="59">
        <v>2</v>
      </c>
      <c r="P59" s="80">
        <v>0.25</v>
      </c>
      <c r="Q59" s="81">
        <v>0.1</v>
      </c>
      <c r="R59" s="60">
        <f t="shared" si="1"/>
        <v>2</v>
      </c>
      <c r="S59" s="59"/>
      <c r="U59" s="58"/>
      <c r="V59" s="60"/>
      <c r="W59" s="59"/>
      <c r="Y59" s="58"/>
      <c r="Z59" s="259"/>
      <c r="AA59" s="58"/>
      <c r="AB59" s="58"/>
      <c r="AC59" s="59"/>
      <c r="AD59" s="60"/>
      <c r="AE59" s="59"/>
      <c r="AF59" s="114"/>
      <c r="AG59" s="114"/>
      <c r="AH59" s="114"/>
      <c r="AI59" s="114"/>
      <c r="AJ59" s="114"/>
      <c r="AK59" s="114"/>
      <c r="AL59" s="79"/>
      <c r="AM59" s="79"/>
      <c r="AN59" s="79"/>
      <c r="AO59" s="79"/>
      <c r="AP59" s="59"/>
      <c r="AQ59" s="79"/>
      <c r="AR59" s="79"/>
      <c r="AS59" s="79"/>
      <c r="AT59" s="79"/>
      <c r="AU59" s="79"/>
      <c r="AV59" s="74"/>
    </row>
    <row r="60" spans="1:48" s="269" customFormat="1" ht="48" x14ac:dyDescent="0.2">
      <c r="A60" s="244">
        <f t="shared" si="2"/>
        <v>27</v>
      </c>
      <c r="B60" s="245" t="s">
        <v>126</v>
      </c>
      <c r="C60" s="246" t="s">
        <v>144</v>
      </c>
      <c r="D60" s="247" t="s">
        <v>170</v>
      </c>
      <c r="E60" s="248" t="s">
        <v>204</v>
      </c>
      <c r="F60" s="246" t="s">
        <v>219</v>
      </c>
      <c r="G60" s="249" t="s">
        <v>222</v>
      </c>
      <c r="H60" s="250" t="s">
        <v>253</v>
      </c>
      <c r="I60" s="251"/>
      <c r="J60" s="253"/>
      <c r="K60" s="253"/>
      <c r="L60" s="254"/>
      <c r="M60" s="255">
        <v>19</v>
      </c>
      <c r="N60" s="254"/>
      <c r="O60" s="254"/>
      <c r="P60" s="256">
        <v>0.25</v>
      </c>
      <c r="Q60" s="257">
        <v>0.1</v>
      </c>
      <c r="R60" s="258">
        <f t="shared" si="1"/>
        <v>19</v>
      </c>
      <c r="S60" s="254"/>
      <c r="U60" s="259"/>
      <c r="V60" s="260">
        <v>16</v>
      </c>
      <c r="W60" s="254"/>
      <c r="Y60" s="259"/>
      <c r="Z60" s="259"/>
      <c r="AA60" s="259"/>
      <c r="AB60" s="259"/>
      <c r="AC60" s="254"/>
      <c r="AD60" s="258"/>
      <c r="AE60" s="254"/>
      <c r="AF60" s="261"/>
      <c r="AG60" s="261"/>
      <c r="AH60" s="278">
        <v>0.25</v>
      </c>
      <c r="AI60" s="261"/>
      <c r="AJ60" s="261"/>
      <c r="AK60" s="261"/>
      <c r="AL60" s="262"/>
      <c r="AM60" s="262">
        <v>0.4</v>
      </c>
      <c r="AN60" s="262"/>
      <c r="AO60" s="262"/>
      <c r="AP60" s="254"/>
      <c r="AQ60" s="262"/>
      <c r="AR60" s="262"/>
      <c r="AS60" s="262"/>
      <c r="AT60" s="262">
        <v>0.2</v>
      </c>
      <c r="AU60" s="262"/>
      <c r="AV60" s="272"/>
    </row>
    <row r="61" spans="1:48" s="269" customFormat="1" ht="36" x14ac:dyDescent="0.2">
      <c r="A61" s="244">
        <f t="shared" si="2"/>
        <v>28</v>
      </c>
      <c r="B61" s="245" t="s">
        <v>127</v>
      </c>
      <c r="C61" s="246" t="s">
        <v>144</v>
      </c>
      <c r="D61" s="247" t="s">
        <v>171</v>
      </c>
      <c r="E61" s="248" t="s">
        <v>205</v>
      </c>
      <c r="F61" s="246" t="s">
        <v>219</v>
      </c>
      <c r="G61" s="249" t="s">
        <v>222</v>
      </c>
      <c r="H61" s="250" t="s">
        <v>254</v>
      </c>
      <c r="I61" s="251"/>
      <c r="J61" s="253"/>
      <c r="K61" s="253"/>
      <c r="L61" s="254"/>
      <c r="M61" s="255">
        <v>19</v>
      </c>
      <c r="N61" s="254"/>
      <c r="O61" s="254"/>
      <c r="P61" s="256">
        <v>0.25</v>
      </c>
      <c r="Q61" s="257">
        <v>0.1</v>
      </c>
      <c r="R61" s="258">
        <f t="shared" si="1"/>
        <v>19</v>
      </c>
      <c r="S61" s="254"/>
      <c r="U61" s="259"/>
      <c r="V61" s="260">
        <v>16</v>
      </c>
      <c r="W61" s="254"/>
      <c r="Y61" s="259"/>
      <c r="Z61" s="58"/>
      <c r="AA61" s="259"/>
      <c r="AB61" s="259"/>
      <c r="AC61" s="254"/>
      <c r="AD61" s="258"/>
      <c r="AE61" s="254"/>
      <c r="AF61" s="261"/>
      <c r="AG61" s="261"/>
      <c r="AH61" s="278">
        <v>0.25</v>
      </c>
      <c r="AI61" s="261"/>
      <c r="AJ61" s="261"/>
      <c r="AK61" s="261"/>
      <c r="AL61" s="262"/>
      <c r="AM61" s="262">
        <v>0.4</v>
      </c>
      <c r="AN61" s="262"/>
      <c r="AO61" s="262"/>
      <c r="AP61" s="254"/>
      <c r="AQ61" s="262"/>
      <c r="AR61" s="262"/>
      <c r="AS61" s="262"/>
      <c r="AT61" s="262">
        <v>0.2</v>
      </c>
      <c r="AU61" s="262"/>
      <c r="AV61" s="272"/>
    </row>
    <row r="62" spans="1:48" s="39" customFormat="1" ht="24" x14ac:dyDescent="0.2">
      <c r="A62" s="52">
        <f t="shared" si="2"/>
        <v>29</v>
      </c>
      <c r="B62" s="130" t="s">
        <v>128</v>
      </c>
      <c r="C62" s="137" t="s">
        <v>150</v>
      </c>
      <c r="D62" s="137"/>
      <c r="E62" s="147"/>
      <c r="G62" s="55"/>
      <c r="H62" s="56"/>
      <c r="I62" s="56"/>
      <c r="J62" s="57"/>
      <c r="K62" s="57"/>
      <c r="L62" s="173"/>
      <c r="M62" s="59"/>
      <c r="N62" s="59"/>
      <c r="O62" s="59"/>
      <c r="P62" s="80">
        <v>0.25</v>
      </c>
      <c r="Q62" s="81">
        <v>0.1</v>
      </c>
      <c r="R62" s="60">
        <f t="shared" si="1"/>
        <v>0</v>
      </c>
      <c r="S62" s="59"/>
      <c r="U62" s="58"/>
      <c r="V62" s="60"/>
      <c r="W62" s="59"/>
      <c r="Y62" s="58"/>
      <c r="Z62" s="259"/>
      <c r="AA62" s="58"/>
      <c r="AB62" s="58"/>
      <c r="AC62" s="59"/>
      <c r="AD62" s="60"/>
      <c r="AE62" s="59"/>
      <c r="AF62" s="114"/>
      <c r="AG62" s="114"/>
      <c r="AH62" s="114"/>
      <c r="AI62" s="114"/>
      <c r="AJ62" s="114"/>
      <c r="AK62" s="114"/>
      <c r="AL62" s="79"/>
      <c r="AM62" s="79"/>
      <c r="AN62" s="79"/>
      <c r="AO62" s="79"/>
      <c r="AP62" s="59"/>
      <c r="AQ62" s="79"/>
      <c r="AR62" s="79"/>
      <c r="AS62" s="79"/>
      <c r="AT62" s="79"/>
      <c r="AU62" s="79"/>
      <c r="AV62" s="74"/>
    </row>
    <row r="63" spans="1:48" s="269" customFormat="1" ht="24" x14ac:dyDescent="0.2">
      <c r="A63" s="244">
        <f t="shared" si="2"/>
        <v>30</v>
      </c>
      <c r="B63" s="245" t="s">
        <v>129</v>
      </c>
      <c r="C63" s="246" t="s">
        <v>144</v>
      </c>
      <c r="D63" s="279" t="s">
        <v>172</v>
      </c>
      <c r="E63" s="248" t="s">
        <v>206</v>
      </c>
      <c r="F63" s="246" t="s">
        <v>213</v>
      </c>
      <c r="G63" s="249" t="s">
        <v>233</v>
      </c>
      <c r="H63" s="250" t="s">
        <v>255</v>
      </c>
      <c r="I63" s="251"/>
      <c r="J63" s="253"/>
      <c r="K63" s="253"/>
      <c r="L63" s="254"/>
      <c r="M63" s="255">
        <v>19</v>
      </c>
      <c r="N63" s="254"/>
      <c r="O63" s="254"/>
      <c r="P63" s="256">
        <v>0.25</v>
      </c>
      <c r="Q63" s="257">
        <v>0.1</v>
      </c>
      <c r="R63" s="258">
        <f t="shared" si="1"/>
        <v>19</v>
      </c>
      <c r="S63" s="254">
        <v>12</v>
      </c>
      <c r="U63" s="259"/>
      <c r="V63" s="260">
        <v>16</v>
      </c>
      <c r="W63" s="254"/>
      <c r="Y63" s="259"/>
      <c r="Z63" s="212">
        <v>6</v>
      </c>
      <c r="AA63" s="259"/>
      <c r="AB63" s="259"/>
      <c r="AC63" s="254"/>
      <c r="AD63" s="258"/>
      <c r="AE63" s="254"/>
      <c r="AF63" s="261"/>
      <c r="AG63" s="261"/>
      <c r="AH63" s="278">
        <v>0.25</v>
      </c>
      <c r="AI63" s="261"/>
      <c r="AJ63" s="261"/>
      <c r="AK63" s="261"/>
      <c r="AL63" s="262"/>
      <c r="AM63" s="262"/>
      <c r="AN63" s="262"/>
      <c r="AO63" s="262"/>
      <c r="AP63" s="254"/>
      <c r="AQ63" s="262"/>
      <c r="AR63" s="262"/>
      <c r="AS63" s="262"/>
      <c r="AT63" s="262">
        <v>0.2</v>
      </c>
      <c r="AU63" s="262"/>
      <c r="AV63" s="272"/>
    </row>
    <row r="64" spans="1:48" s="242" customFormat="1" ht="72" x14ac:dyDescent="0.2">
      <c r="A64" s="200">
        <f t="shared" si="2"/>
        <v>31</v>
      </c>
      <c r="B64" s="201" t="s">
        <v>179</v>
      </c>
      <c r="C64" s="205" t="s">
        <v>102</v>
      </c>
      <c r="D64" s="203" t="s">
        <v>154</v>
      </c>
      <c r="E64" s="204" t="s">
        <v>193</v>
      </c>
      <c r="F64" s="205" t="s">
        <v>220</v>
      </c>
      <c r="G64" s="206" t="s">
        <v>223</v>
      </c>
      <c r="H64" s="207" t="s">
        <v>256</v>
      </c>
      <c r="I64" s="208"/>
      <c r="J64" s="210"/>
      <c r="K64" s="210"/>
      <c r="L64" s="211"/>
      <c r="M64" s="211"/>
      <c r="N64" s="212">
        <v>6</v>
      </c>
      <c r="O64" s="211"/>
      <c r="P64" s="214">
        <v>0.25</v>
      </c>
      <c r="Q64" s="215">
        <v>0.1</v>
      </c>
      <c r="R64" s="216">
        <f t="shared" si="1"/>
        <v>6</v>
      </c>
      <c r="S64" s="211"/>
      <c r="T64" s="216"/>
      <c r="U64" s="217"/>
      <c r="V64" s="217"/>
      <c r="W64" s="211"/>
      <c r="Y64" s="217"/>
      <c r="Z64" s="143">
        <v>4</v>
      </c>
      <c r="AA64" s="217"/>
      <c r="AB64" s="217"/>
      <c r="AC64" s="211"/>
      <c r="AD64" s="216"/>
      <c r="AE64" s="211"/>
      <c r="AF64" s="218"/>
      <c r="AG64" s="218"/>
      <c r="AH64" s="243">
        <v>0.3</v>
      </c>
      <c r="AI64" s="218"/>
      <c r="AJ64" s="218"/>
      <c r="AK64" s="218"/>
      <c r="AL64" s="219"/>
      <c r="AM64" s="219"/>
      <c r="AN64" s="219"/>
      <c r="AO64" s="219">
        <v>0.3</v>
      </c>
      <c r="AP64" s="211"/>
      <c r="AQ64" s="219"/>
      <c r="AR64" s="219"/>
      <c r="AS64" s="219"/>
      <c r="AT64" s="219"/>
      <c r="AU64" s="219"/>
      <c r="AV64" s="241"/>
    </row>
    <row r="65" spans="1:48" s="39" customFormat="1" ht="72" x14ac:dyDescent="0.2">
      <c r="A65" s="52">
        <f t="shared" si="2"/>
        <v>32</v>
      </c>
      <c r="B65" s="130" t="s">
        <v>179</v>
      </c>
      <c r="C65" s="135" t="s">
        <v>183</v>
      </c>
      <c r="D65" s="139" t="s">
        <v>154</v>
      </c>
      <c r="E65" s="147" t="s">
        <v>193</v>
      </c>
      <c r="F65" s="134"/>
      <c r="G65" s="152" t="s">
        <v>233</v>
      </c>
      <c r="H65" s="156" t="s">
        <v>257</v>
      </c>
      <c r="I65" s="56"/>
      <c r="J65" s="57"/>
      <c r="K65" s="57"/>
      <c r="L65" s="173"/>
      <c r="M65" s="59"/>
      <c r="N65" s="143">
        <v>4</v>
      </c>
      <c r="O65" s="59"/>
      <c r="P65" s="80">
        <v>0.25</v>
      </c>
      <c r="Q65" s="81">
        <v>0.1</v>
      </c>
      <c r="R65" s="60">
        <f t="shared" si="1"/>
        <v>4</v>
      </c>
      <c r="S65" s="59"/>
      <c r="T65" s="60"/>
      <c r="U65" s="58"/>
      <c r="V65" s="58"/>
      <c r="W65" s="59"/>
      <c r="Y65" s="58"/>
      <c r="Z65" s="259"/>
      <c r="AA65" s="58"/>
      <c r="AB65" s="58"/>
      <c r="AC65" s="59"/>
      <c r="AD65" s="60"/>
      <c r="AE65" s="59"/>
      <c r="AF65" s="114"/>
      <c r="AG65" s="114"/>
      <c r="AH65" s="114"/>
      <c r="AI65" s="114"/>
      <c r="AJ65" s="114"/>
      <c r="AK65" s="114"/>
      <c r="AL65" s="79"/>
      <c r="AM65" s="79"/>
      <c r="AN65" s="79"/>
      <c r="AO65" s="79"/>
      <c r="AP65" s="59"/>
      <c r="AQ65" s="79"/>
      <c r="AR65" s="79"/>
      <c r="AS65" s="79"/>
      <c r="AT65" s="79"/>
      <c r="AU65" s="79"/>
      <c r="AV65" s="74"/>
    </row>
    <row r="66" spans="1:48" s="269" customFormat="1" ht="36" x14ac:dyDescent="0.2">
      <c r="A66" s="244">
        <f t="shared" si="2"/>
        <v>33</v>
      </c>
      <c r="B66" s="245" t="s">
        <v>112</v>
      </c>
      <c r="C66" s="246" t="s">
        <v>184</v>
      </c>
      <c r="D66" s="247" t="s">
        <v>173</v>
      </c>
      <c r="E66" s="248" t="s">
        <v>194</v>
      </c>
      <c r="F66" s="246" t="s">
        <v>213</v>
      </c>
      <c r="G66" s="249" t="s">
        <v>233</v>
      </c>
      <c r="H66" s="250" t="s">
        <v>257</v>
      </c>
      <c r="I66" s="251"/>
      <c r="J66" s="253"/>
      <c r="K66" s="253"/>
      <c r="L66" s="254"/>
      <c r="M66" s="254"/>
      <c r="N66" s="255">
        <v>7</v>
      </c>
      <c r="O66" s="254"/>
      <c r="P66" s="256">
        <v>0.25</v>
      </c>
      <c r="Q66" s="257">
        <v>0.1</v>
      </c>
      <c r="R66" s="258">
        <f t="shared" si="1"/>
        <v>7</v>
      </c>
      <c r="S66" s="254"/>
      <c r="T66" s="258"/>
      <c r="U66" s="259"/>
      <c r="V66" s="259"/>
      <c r="W66" s="254"/>
      <c r="Y66" s="259"/>
      <c r="Z66" s="259"/>
      <c r="AA66" s="259"/>
      <c r="AB66" s="259"/>
      <c r="AC66" s="254"/>
      <c r="AD66" s="258"/>
      <c r="AE66" s="254"/>
      <c r="AF66" s="261"/>
      <c r="AG66" s="261"/>
      <c r="AH66" s="261"/>
      <c r="AI66" s="261"/>
      <c r="AJ66" s="261"/>
      <c r="AK66" s="261"/>
      <c r="AL66" s="262"/>
      <c r="AM66" s="262"/>
      <c r="AN66" s="262"/>
      <c r="AO66" s="262"/>
      <c r="AP66" s="254"/>
      <c r="AQ66" s="262"/>
      <c r="AR66" s="262"/>
      <c r="AS66" s="262"/>
      <c r="AT66" s="262">
        <v>0.2</v>
      </c>
      <c r="AU66" s="262"/>
      <c r="AV66" s="272"/>
    </row>
    <row r="67" spans="1:48" s="269" customFormat="1" ht="24" x14ac:dyDescent="0.2">
      <c r="A67" s="244">
        <f t="shared" si="2"/>
        <v>34</v>
      </c>
      <c r="B67" s="273" t="s">
        <v>180</v>
      </c>
      <c r="C67" s="280" t="s">
        <v>184</v>
      </c>
      <c r="D67" s="273" t="s">
        <v>174</v>
      </c>
      <c r="E67" s="281" t="s">
        <v>207</v>
      </c>
      <c r="F67" s="246" t="s">
        <v>213</v>
      </c>
      <c r="G67" s="280" t="s">
        <v>234</v>
      </c>
      <c r="H67" s="282" t="s">
        <v>258</v>
      </c>
      <c r="I67" s="251"/>
      <c r="J67" s="253"/>
      <c r="K67" s="253"/>
      <c r="L67" s="254"/>
      <c r="M67" s="254"/>
      <c r="N67" s="260">
        <v>7</v>
      </c>
      <c r="O67" s="254"/>
      <c r="P67" s="256">
        <v>0.25</v>
      </c>
      <c r="Q67" s="257">
        <v>0.1</v>
      </c>
      <c r="R67" s="258">
        <f t="shared" si="1"/>
        <v>7</v>
      </c>
      <c r="S67" s="254"/>
      <c r="T67" s="258"/>
      <c r="U67" s="259"/>
      <c r="V67" s="259"/>
      <c r="W67" s="254"/>
      <c r="Y67" s="259"/>
      <c r="Z67" s="58"/>
      <c r="AA67" s="259"/>
      <c r="AB67" s="259"/>
      <c r="AC67" s="254"/>
      <c r="AD67" s="258"/>
      <c r="AE67" s="254"/>
      <c r="AF67" s="261"/>
      <c r="AG67" s="261"/>
      <c r="AH67" s="261"/>
      <c r="AI67" s="261"/>
      <c r="AJ67" s="261"/>
      <c r="AK67" s="261"/>
      <c r="AL67" s="262"/>
      <c r="AM67" s="262"/>
      <c r="AN67" s="262"/>
      <c r="AO67" s="262"/>
      <c r="AP67" s="254"/>
      <c r="AQ67" s="262"/>
      <c r="AR67" s="262"/>
      <c r="AS67" s="262"/>
      <c r="AT67" s="262">
        <v>0.3</v>
      </c>
      <c r="AU67" s="262"/>
      <c r="AV67" s="272"/>
    </row>
    <row r="68" spans="1:48" s="39" customFormat="1" x14ac:dyDescent="0.2">
      <c r="A68" s="52">
        <f t="shared" si="2"/>
        <v>35</v>
      </c>
      <c r="B68" s="130" t="s">
        <v>128</v>
      </c>
      <c r="C68" s="135" t="s">
        <v>185</v>
      </c>
      <c r="D68" s="144"/>
      <c r="G68" s="55"/>
      <c r="H68" s="56"/>
      <c r="I68" s="56"/>
      <c r="J68" s="57"/>
      <c r="K68" s="57"/>
      <c r="L68" s="173"/>
      <c r="M68" s="59"/>
      <c r="N68" s="166">
        <v>5</v>
      </c>
      <c r="O68" s="166">
        <v>4</v>
      </c>
      <c r="P68" s="80">
        <v>0.25</v>
      </c>
      <c r="Q68" s="81">
        <v>0.1</v>
      </c>
      <c r="R68" s="60">
        <f t="shared" si="1"/>
        <v>9</v>
      </c>
      <c r="S68" s="59"/>
      <c r="T68" s="60"/>
      <c r="U68" s="58"/>
      <c r="V68" s="58"/>
      <c r="W68" s="59"/>
      <c r="Y68" s="58"/>
      <c r="Z68" s="259"/>
      <c r="AA68" s="58"/>
      <c r="AB68" s="58"/>
      <c r="AC68" s="59"/>
      <c r="AD68" s="60"/>
      <c r="AE68" s="59"/>
      <c r="AF68" s="114"/>
      <c r="AG68" s="114"/>
      <c r="AH68" s="114"/>
      <c r="AI68" s="114"/>
      <c r="AJ68" s="114"/>
      <c r="AK68" s="114"/>
      <c r="AL68" s="79"/>
      <c r="AM68" s="79"/>
      <c r="AN68" s="79"/>
      <c r="AO68" s="79"/>
      <c r="AP68" s="59"/>
      <c r="AQ68" s="79"/>
      <c r="AR68" s="79"/>
      <c r="AS68" s="79"/>
      <c r="AT68" s="79"/>
      <c r="AU68" s="79"/>
      <c r="AV68" s="74"/>
    </row>
    <row r="69" spans="1:48" s="269" customFormat="1" ht="72" x14ac:dyDescent="0.2">
      <c r="A69" s="244">
        <f t="shared" si="2"/>
        <v>36</v>
      </c>
      <c r="B69" s="283" t="s">
        <v>181</v>
      </c>
      <c r="C69" s="284" t="s">
        <v>186</v>
      </c>
      <c r="D69" s="273" t="s">
        <v>175</v>
      </c>
      <c r="E69" s="285" t="s">
        <v>208</v>
      </c>
      <c r="F69" s="246" t="s">
        <v>221</v>
      </c>
      <c r="G69" s="286" t="s">
        <v>223</v>
      </c>
      <c r="H69" s="250" t="s">
        <v>259</v>
      </c>
      <c r="I69" s="251"/>
      <c r="J69" s="287"/>
      <c r="K69" s="253"/>
      <c r="L69" s="254"/>
      <c r="M69" s="255">
        <v>2</v>
      </c>
      <c r="N69" s="255">
        <v>6</v>
      </c>
      <c r="O69" s="255">
        <v>2</v>
      </c>
      <c r="P69" s="256">
        <v>0.25</v>
      </c>
      <c r="Q69" s="257">
        <v>0.1</v>
      </c>
      <c r="R69" s="258">
        <f t="shared" si="1"/>
        <v>10</v>
      </c>
      <c r="S69" s="254"/>
      <c r="T69" s="258"/>
      <c r="U69" s="259"/>
      <c r="V69" s="259"/>
      <c r="W69" s="254"/>
      <c r="Y69" s="259"/>
      <c r="Z69" s="143">
        <v>6</v>
      </c>
      <c r="AA69" s="259"/>
      <c r="AB69" s="259"/>
      <c r="AC69" s="254"/>
      <c r="AD69" s="258"/>
      <c r="AE69" s="254"/>
      <c r="AF69" s="261"/>
      <c r="AG69" s="261"/>
      <c r="AH69" s="261"/>
      <c r="AI69" s="261"/>
      <c r="AJ69" s="261"/>
      <c r="AK69" s="261"/>
      <c r="AL69" s="262"/>
      <c r="AM69" s="262"/>
      <c r="AN69" s="262"/>
      <c r="AO69" s="262">
        <v>0.3</v>
      </c>
      <c r="AP69" s="254"/>
      <c r="AQ69" s="262"/>
      <c r="AR69" s="262"/>
      <c r="AS69" s="262">
        <v>1</v>
      </c>
      <c r="AT69" s="262">
        <v>0.2</v>
      </c>
      <c r="AU69" s="262"/>
      <c r="AV69" s="272"/>
    </row>
    <row r="70" spans="1:48" s="39" customFormat="1" ht="48" x14ac:dyDescent="0.2">
      <c r="A70" s="52">
        <f t="shared" si="2"/>
        <v>37</v>
      </c>
      <c r="B70" s="145" t="s">
        <v>104</v>
      </c>
      <c r="C70" s="146" t="s">
        <v>187</v>
      </c>
      <c r="D70" s="145" t="s">
        <v>176</v>
      </c>
      <c r="E70" s="149" t="s">
        <v>208</v>
      </c>
      <c r="F70" s="134" t="s">
        <v>213</v>
      </c>
      <c r="G70" s="154" t="s">
        <v>233</v>
      </c>
      <c r="H70" s="156" t="s">
        <v>260</v>
      </c>
      <c r="I70" s="56"/>
      <c r="J70" s="57"/>
      <c r="K70" s="57"/>
      <c r="L70" s="173"/>
      <c r="M70" s="143"/>
      <c r="N70" s="143">
        <v>6</v>
      </c>
      <c r="O70" s="143">
        <v>3</v>
      </c>
      <c r="P70" s="80">
        <v>0.25</v>
      </c>
      <c r="Q70" s="81">
        <v>0.1</v>
      </c>
      <c r="R70" s="60">
        <f t="shared" si="1"/>
        <v>9</v>
      </c>
      <c r="S70" s="59"/>
      <c r="T70" s="60"/>
      <c r="U70" s="58"/>
      <c r="V70" s="58"/>
      <c r="W70" s="59"/>
      <c r="Y70" s="58"/>
      <c r="Z70" s="58"/>
      <c r="AA70" s="58"/>
      <c r="AC70" s="59"/>
      <c r="AD70" s="163">
        <v>3</v>
      </c>
      <c r="AE70" s="59"/>
      <c r="AF70" s="114"/>
      <c r="AG70" s="114"/>
      <c r="AH70" s="114"/>
      <c r="AI70" s="114"/>
      <c r="AJ70" s="114"/>
      <c r="AK70" s="114"/>
      <c r="AL70" s="79"/>
      <c r="AM70" s="79"/>
      <c r="AN70" s="79"/>
      <c r="AO70" s="79"/>
      <c r="AP70" s="59"/>
      <c r="AQ70" s="79"/>
      <c r="AR70" s="79"/>
      <c r="AS70" s="79"/>
      <c r="AT70" s="79"/>
      <c r="AU70" s="79"/>
      <c r="AV70" s="74"/>
    </row>
    <row r="71" spans="1:48" s="39" customFormat="1" ht="72" x14ac:dyDescent="0.2">
      <c r="A71" s="52">
        <f t="shared" si="2"/>
        <v>38</v>
      </c>
      <c r="B71" s="145" t="s">
        <v>128</v>
      </c>
      <c r="C71" s="146" t="s">
        <v>188</v>
      </c>
      <c r="D71" s="145" t="s">
        <v>175</v>
      </c>
      <c r="E71" s="149" t="s">
        <v>208</v>
      </c>
      <c r="F71" s="134" t="s">
        <v>213</v>
      </c>
      <c r="G71" s="154" t="s">
        <v>233</v>
      </c>
      <c r="H71" s="156" t="s">
        <v>260</v>
      </c>
      <c r="I71" s="56"/>
      <c r="J71" s="57"/>
      <c r="K71" s="57"/>
      <c r="L71" s="173"/>
      <c r="M71" s="143"/>
      <c r="N71" s="143"/>
      <c r="O71" s="143">
        <v>2</v>
      </c>
      <c r="P71" s="80">
        <v>0.25</v>
      </c>
      <c r="Q71" s="81">
        <v>0.1</v>
      </c>
      <c r="R71" s="60">
        <f t="shared" si="1"/>
        <v>2</v>
      </c>
      <c r="S71" s="59"/>
      <c r="T71" s="60"/>
      <c r="U71" s="58"/>
      <c r="V71" s="58"/>
      <c r="W71" s="59"/>
      <c r="Y71" s="58"/>
      <c r="Z71" s="58"/>
      <c r="AA71" s="58"/>
      <c r="AB71" s="58"/>
      <c r="AC71" s="59"/>
      <c r="AD71" s="60"/>
      <c r="AE71" s="59"/>
      <c r="AF71" s="114"/>
      <c r="AG71" s="114"/>
      <c r="AH71" s="114"/>
      <c r="AI71" s="114"/>
      <c r="AJ71" s="114"/>
      <c r="AK71" s="114"/>
      <c r="AL71" s="79"/>
      <c r="AM71" s="79"/>
      <c r="AN71" s="79"/>
      <c r="AO71" s="79"/>
      <c r="AP71" s="59"/>
      <c r="AQ71" s="79"/>
      <c r="AR71" s="79"/>
      <c r="AS71" s="79"/>
      <c r="AT71" s="79"/>
      <c r="AU71" s="79"/>
      <c r="AV71" s="74"/>
    </row>
    <row r="72" spans="1:48" s="39" customFormat="1" ht="72" x14ac:dyDescent="0.2">
      <c r="A72" s="52">
        <f t="shared" si="2"/>
        <v>39</v>
      </c>
      <c r="B72" s="145" t="s">
        <v>181</v>
      </c>
      <c r="C72" s="145" t="s">
        <v>140</v>
      </c>
      <c r="D72" s="145" t="s">
        <v>175</v>
      </c>
      <c r="E72" s="149" t="s">
        <v>208</v>
      </c>
      <c r="F72" s="134" t="s">
        <v>213</v>
      </c>
      <c r="G72" s="154" t="s">
        <v>229</v>
      </c>
      <c r="H72" s="156" t="s">
        <v>261</v>
      </c>
      <c r="I72" s="56"/>
      <c r="J72" s="57" t="s">
        <v>262</v>
      </c>
      <c r="K72" s="57"/>
      <c r="L72" s="173"/>
      <c r="M72" s="59"/>
      <c r="N72" s="59"/>
      <c r="O72" s="59"/>
      <c r="P72" s="80">
        <v>0.25</v>
      </c>
      <c r="Q72" s="81">
        <v>0.1</v>
      </c>
      <c r="R72" s="60">
        <f t="shared" si="1"/>
        <v>0</v>
      </c>
      <c r="S72" s="59"/>
      <c r="T72" s="60"/>
      <c r="U72" s="58"/>
      <c r="V72" s="58"/>
      <c r="W72" s="59"/>
      <c r="Y72" s="58"/>
      <c r="Z72" s="143">
        <v>5</v>
      </c>
      <c r="AA72" s="58"/>
      <c r="AB72" s="58"/>
      <c r="AC72" s="59"/>
      <c r="AD72" s="60"/>
      <c r="AE72" s="59"/>
      <c r="AF72" s="114"/>
      <c r="AG72" s="114"/>
      <c r="AH72" s="114"/>
      <c r="AI72" s="114"/>
      <c r="AJ72" s="114"/>
      <c r="AK72" s="114"/>
      <c r="AL72" s="79"/>
      <c r="AM72" s="79"/>
      <c r="AN72" s="79"/>
      <c r="AO72" s="79"/>
      <c r="AP72" s="59"/>
      <c r="AQ72" s="79"/>
      <c r="AR72" s="79"/>
      <c r="AS72" s="79"/>
      <c r="AT72" s="79"/>
      <c r="AU72" s="79"/>
      <c r="AV72" s="74"/>
    </row>
    <row r="73" spans="1:48" s="39" customFormat="1" ht="72" x14ac:dyDescent="0.2">
      <c r="A73" s="52">
        <f t="shared" si="2"/>
        <v>40</v>
      </c>
      <c r="B73" s="145" t="s">
        <v>181</v>
      </c>
      <c r="C73" s="145" t="s">
        <v>136</v>
      </c>
      <c r="D73" s="145" t="s">
        <v>177</v>
      </c>
      <c r="E73" s="149" t="s">
        <v>208</v>
      </c>
      <c r="F73" s="134" t="s">
        <v>213</v>
      </c>
      <c r="G73" s="154" t="s">
        <v>103</v>
      </c>
      <c r="H73" s="156" t="s">
        <v>260</v>
      </c>
      <c r="I73" s="56"/>
      <c r="J73" s="57"/>
      <c r="K73" s="57"/>
      <c r="L73" s="173"/>
      <c r="M73" s="59"/>
      <c r="N73" s="143">
        <v>5</v>
      </c>
      <c r="O73" s="59"/>
      <c r="P73" s="80">
        <v>0.25</v>
      </c>
      <c r="Q73" s="81">
        <v>0.1</v>
      </c>
      <c r="R73" s="60">
        <f t="shared" si="1"/>
        <v>5</v>
      </c>
      <c r="S73" s="59"/>
      <c r="T73" s="60"/>
      <c r="U73" s="58"/>
      <c r="V73" s="58"/>
      <c r="W73" s="59"/>
      <c r="Y73" s="58"/>
      <c r="Z73" s="59"/>
      <c r="AA73" s="58"/>
      <c r="AB73" s="58"/>
      <c r="AC73" s="59"/>
      <c r="AD73" s="60"/>
      <c r="AE73" s="59"/>
      <c r="AF73" s="114"/>
      <c r="AG73" s="114"/>
      <c r="AH73" s="114"/>
      <c r="AI73" s="114"/>
      <c r="AJ73" s="114"/>
      <c r="AK73" s="114"/>
      <c r="AL73" s="79"/>
      <c r="AM73" s="79"/>
      <c r="AN73" s="79"/>
      <c r="AO73" s="79"/>
      <c r="AP73" s="59"/>
      <c r="AQ73" s="79"/>
      <c r="AR73" s="79"/>
      <c r="AS73" s="79"/>
      <c r="AT73" s="79"/>
      <c r="AU73" s="79"/>
      <c r="AV73" s="74"/>
    </row>
    <row r="74" spans="1:48" s="39" customFormat="1" ht="48" x14ac:dyDescent="0.2">
      <c r="A74" s="52">
        <f t="shared" si="2"/>
        <v>41</v>
      </c>
      <c r="B74" s="136" t="s">
        <v>182</v>
      </c>
      <c r="C74" s="136" t="s">
        <v>189</v>
      </c>
      <c r="D74" s="135" t="s">
        <v>178</v>
      </c>
      <c r="E74" s="147" t="s">
        <v>209</v>
      </c>
      <c r="F74" s="134" t="s">
        <v>213</v>
      </c>
      <c r="G74" s="155" t="s">
        <v>224</v>
      </c>
      <c r="H74" s="156" t="s">
        <v>252</v>
      </c>
      <c r="I74" s="56"/>
      <c r="J74" s="161">
        <v>1</v>
      </c>
      <c r="K74" s="57"/>
      <c r="L74" s="173">
        <v>18</v>
      </c>
      <c r="M74" s="59"/>
      <c r="N74" s="59"/>
      <c r="O74" s="59"/>
      <c r="P74" s="80">
        <v>0.25</v>
      </c>
      <c r="Q74" s="81">
        <v>0.1</v>
      </c>
      <c r="R74" s="60">
        <f t="shared" si="1"/>
        <v>0</v>
      </c>
      <c r="S74" s="59"/>
      <c r="T74" s="60"/>
      <c r="U74" s="58"/>
      <c r="V74" s="58"/>
      <c r="W74" s="59"/>
      <c r="X74" s="58"/>
      <c r="Y74" s="58"/>
      <c r="Z74" s="59"/>
      <c r="AA74" s="58"/>
      <c r="AB74" s="58"/>
      <c r="AC74" s="59"/>
      <c r="AD74" s="60"/>
      <c r="AE74" s="59"/>
      <c r="AF74" s="114"/>
      <c r="AG74" s="114"/>
      <c r="AH74" s="114"/>
      <c r="AI74" s="114"/>
      <c r="AJ74" s="114"/>
      <c r="AK74" s="114"/>
      <c r="AL74" s="79"/>
      <c r="AM74" s="79"/>
      <c r="AN74" s="79"/>
      <c r="AO74" s="79"/>
      <c r="AP74" s="59"/>
      <c r="AQ74" s="79"/>
      <c r="AR74" s="79"/>
      <c r="AS74" s="79"/>
      <c r="AT74" s="79"/>
      <c r="AU74" s="79"/>
      <c r="AV74" s="74"/>
    </row>
    <row r="75" spans="1:48" s="39" customFormat="1" x14ac:dyDescent="0.2">
      <c r="A75" s="52">
        <f t="shared" si="2"/>
        <v>42</v>
      </c>
      <c r="F75" s="134"/>
      <c r="G75" s="55"/>
      <c r="H75" s="56"/>
      <c r="I75" s="56"/>
      <c r="J75" s="57"/>
      <c r="K75" s="57">
        <f t="shared" ref="K75:K98" si="3">((L75/24)+((M75+N75+O75)/16))</f>
        <v>0</v>
      </c>
      <c r="L75" s="173"/>
      <c r="M75" s="59"/>
      <c r="N75" s="59"/>
      <c r="O75" s="59"/>
      <c r="P75" s="80">
        <v>0.25</v>
      </c>
      <c r="Q75" s="81">
        <v>0.1</v>
      </c>
      <c r="R75" s="60">
        <f t="shared" si="1"/>
        <v>0</v>
      </c>
      <c r="S75" s="59"/>
      <c r="T75" s="60"/>
      <c r="U75" s="58"/>
      <c r="V75" s="58"/>
      <c r="W75" s="59"/>
      <c r="X75" s="58"/>
      <c r="Y75" s="58"/>
      <c r="Z75" s="59"/>
      <c r="AA75" s="58"/>
      <c r="AB75" s="58"/>
      <c r="AC75" s="59"/>
      <c r="AD75" s="60"/>
      <c r="AE75" s="59"/>
      <c r="AF75" s="114"/>
      <c r="AG75" s="114"/>
      <c r="AH75" s="114"/>
      <c r="AI75" s="114"/>
      <c r="AJ75" s="114"/>
      <c r="AK75" s="114"/>
      <c r="AL75" s="79"/>
      <c r="AM75" s="79"/>
      <c r="AN75" s="79"/>
      <c r="AO75" s="79"/>
      <c r="AP75" s="59"/>
      <c r="AQ75" s="79"/>
      <c r="AR75" s="79"/>
      <c r="AS75" s="79"/>
      <c r="AT75" s="79"/>
      <c r="AU75" s="79"/>
      <c r="AV75" s="74"/>
    </row>
    <row r="76" spans="1:48" s="39" customFormat="1" x14ac:dyDescent="0.2">
      <c r="A76" s="52">
        <f t="shared" si="2"/>
        <v>43</v>
      </c>
      <c r="B76" s="53"/>
      <c r="C76" s="53"/>
      <c r="D76" s="53"/>
      <c r="F76" s="134"/>
      <c r="G76" s="55"/>
      <c r="H76" s="56"/>
      <c r="I76" s="56"/>
      <c r="J76" s="57"/>
      <c r="K76" s="57">
        <f t="shared" si="3"/>
        <v>0</v>
      </c>
      <c r="L76" s="173"/>
      <c r="M76" s="59"/>
      <c r="N76" s="59"/>
      <c r="O76" s="59"/>
      <c r="P76" s="80">
        <v>0.25</v>
      </c>
      <c r="Q76" s="81">
        <v>0.1</v>
      </c>
      <c r="R76" s="60">
        <f t="shared" si="1"/>
        <v>0</v>
      </c>
      <c r="S76" s="59"/>
      <c r="T76" s="60"/>
      <c r="U76" s="58"/>
      <c r="V76" s="58"/>
      <c r="W76" s="59"/>
      <c r="X76" s="58"/>
      <c r="Y76" s="58"/>
      <c r="Z76" s="59"/>
      <c r="AA76" s="58"/>
      <c r="AB76" s="58"/>
      <c r="AC76" s="59"/>
      <c r="AD76" s="60"/>
      <c r="AE76" s="59"/>
      <c r="AF76" s="114"/>
      <c r="AG76" s="114"/>
      <c r="AH76" s="114"/>
      <c r="AI76" s="114"/>
      <c r="AJ76" s="114"/>
      <c r="AK76" s="114"/>
      <c r="AL76" s="79"/>
      <c r="AM76" s="79"/>
      <c r="AN76" s="79"/>
      <c r="AO76" s="79"/>
      <c r="AP76" s="59"/>
      <c r="AQ76" s="79"/>
      <c r="AR76" s="79"/>
      <c r="AS76" s="79"/>
      <c r="AT76" s="79"/>
      <c r="AU76" s="79"/>
      <c r="AV76" s="74"/>
    </row>
    <row r="77" spans="1:48" s="39" customFormat="1" x14ac:dyDescent="0.2">
      <c r="A77" s="52">
        <f t="shared" si="2"/>
        <v>44</v>
      </c>
      <c r="B77" s="53"/>
      <c r="C77" s="53"/>
      <c r="D77" s="53"/>
      <c r="E77" s="54"/>
      <c r="F77" s="54"/>
      <c r="G77" s="55"/>
      <c r="H77" s="56"/>
      <c r="I77" s="56"/>
      <c r="J77" s="57"/>
      <c r="K77" s="57">
        <f t="shared" si="3"/>
        <v>0</v>
      </c>
      <c r="L77" s="173"/>
      <c r="M77" s="59"/>
      <c r="N77" s="59"/>
      <c r="O77" s="59"/>
      <c r="P77" s="80">
        <v>0.25</v>
      </c>
      <c r="Q77" s="81">
        <v>0.1</v>
      </c>
      <c r="R77" s="60">
        <f t="shared" si="1"/>
        <v>0</v>
      </c>
      <c r="S77" s="59"/>
      <c r="T77" s="60"/>
      <c r="U77" s="58"/>
      <c r="V77" s="58"/>
      <c r="W77" s="59"/>
      <c r="X77" s="58"/>
      <c r="Y77" s="58"/>
      <c r="Z77" s="59"/>
      <c r="AA77" s="58"/>
      <c r="AB77" s="58"/>
      <c r="AC77" s="59"/>
      <c r="AD77" s="60"/>
      <c r="AE77" s="59"/>
      <c r="AF77" s="114"/>
      <c r="AG77" s="114"/>
      <c r="AH77" s="114"/>
      <c r="AI77" s="114"/>
      <c r="AJ77" s="114"/>
      <c r="AK77" s="114"/>
      <c r="AL77" s="79"/>
      <c r="AM77" s="79"/>
      <c r="AN77" s="79"/>
      <c r="AO77" s="79"/>
      <c r="AP77" s="59"/>
      <c r="AQ77" s="79"/>
      <c r="AR77" s="79"/>
      <c r="AS77" s="79"/>
      <c r="AT77" s="79"/>
      <c r="AU77" s="79"/>
      <c r="AV77" s="74"/>
    </row>
    <row r="78" spans="1:48" s="39" customFormat="1" x14ac:dyDescent="0.2">
      <c r="A78" s="52">
        <f t="shared" si="2"/>
        <v>45</v>
      </c>
      <c r="B78" s="53"/>
      <c r="C78" s="53"/>
      <c r="D78" s="53"/>
      <c r="E78" s="54"/>
      <c r="F78" s="54"/>
      <c r="G78" s="55"/>
      <c r="H78" s="56"/>
      <c r="I78" s="56"/>
      <c r="J78" s="57"/>
      <c r="K78" s="57">
        <f t="shared" si="3"/>
        <v>0</v>
      </c>
      <c r="L78" s="173"/>
      <c r="M78" s="59"/>
      <c r="N78" s="59"/>
      <c r="O78" s="59"/>
      <c r="P78" s="80">
        <v>0.25</v>
      </c>
      <c r="Q78" s="81">
        <v>0.1</v>
      </c>
      <c r="R78" s="60">
        <f t="shared" si="1"/>
        <v>0</v>
      </c>
      <c r="S78" s="59"/>
      <c r="T78" s="60"/>
      <c r="U78" s="58"/>
      <c r="V78" s="58"/>
      <c r="W78" s="59"/>
      <c r="X78" s="58"/>
      <c r="Y78" s="58"/>
      <c r="Z78" s="59"/>
      <c r="AA78" s="58"/>
      <c r="AB78" s="58"/>
      <c r="AC78" s="59"/>
      <c r="AD78" s="60"/>
      <c r="AE78" s="59"/>
      <c r="AF78" s="114"/>
      <c r="AG78" s="114"/>
      <c r="AH78" s="114"/>
      <c r="AI78" s="114"/>
      <c r="AJ78" s="114"/>
      <c r="AK78" s="114"/>
      <c r="AL78" s="79"/>
      <c r="AM78" s="79"/>
      <c r="AN78" s="79"/>
      <c r="AO78" s="79"/>
      <c r="AP78" s="59"/>
      <c r="AQ78" s="79"/>
      <c r="AR78" s="79"/>
      <c r="AS78" s="79"/>
      <c r="AT78" s="79"/>
      <c r="AU78" s="79"/>
      <c r="AV78" s="74"/>
    </row>
    <row r="79" spans="1:48" s="39" customFormat="1" x14ac:dyDescent="0.2">
      <c r="A79" s="52">
        <f t="shared" si="2"/>
        <v>46</v>
      </c>
      <c r="B79" s="53"/>
      <c r="C79" s="53"/>
      <c r="D79" s="53"/>
      <c r="E79" s="54"/>
      <c r="F79" s="54"/>
      <c r="G79" s="55"/>
      <c r="H79" s="56"/>
      <c r="I79" s="56"/>
      <c r="J79" s="57"/>
      <c r="K79" s="57">
        <f t="shared" si="3"/>
        <v>0</v>
      </c>
      <c r="L79" s="173"/>
      <c r="M79" s="59"/>
      <c r="N79" s="59"/>
      <c r="O79" s="59"/>
      <c r="P79" s="80">
        <v>0.25</v>
      </c>
      <c r="Q79" s="81">
        <v>0.1</v>
      </c>
      <c r="R79" s="60">
        <f t="shared" si="1"/>
        <v>0</v>
      </c>
      <c r="S79" s="59"/>
      <c r="T79" s="60"/>
      <c r="U79" s="58"/>
      <c r="V79" s="58"/>
      <c r="W79" s="59"/>
      <c r="X79" s="58"/>
      <c r="Y79" s="58"/>
      <c r="Z79" s="59"/>
      <c r="AA79" s="58"/>
      <c r="AB79" s="58"/>
      <c r="AC79" s="59"/>
      <c r="AD79" s="60"/>
      <c r="AE79" s="59"/>
      <c r="AF79" s="114"/>
      <c r="AG79" s="114"/>
      <c r="AH79" s="114"/>
      <c r="AI79" s="114"/>
      <c r="AJ79" s="114"/>
      <c r="AK79" s="114"/>
      <c r="AL79" s="79"/>
      <c r="AM79" s="79"/>
      <c r="AN79" s="79"/>
      <c r="AO79" s="79"/>
      <c r="AP79" s="59"/>
      <c r="AQ79" s="79"/>
      <c r="AR79" s="79"/>
      <c r="AS79" s="79"/>
      <c r="AT79" s="79"/>
      <c r="AU79" s="79"/>
      <c r="AV79" s="74"/>
    </row>
    <row r="80" spans="1:48" s="39" customFormat="1" x14ac:dyDescent="0.2">
      <c r="A80" s="52">
        <f t="shared" si="2"/>
        <v>47</v>
      </c>
      <c r="B80" s="53"/>
      <c r="C80" s="53"/>
      <c r="D80" s="53"/>
      <c r="E80" s="54"/>
      <c r="F80" s="54"/>
      <c r="G80" s="55"/>
      <c r="H80" s="56"/>
      <c r="I80" s="56"/>
      <c r="J80" s="57"/>
      <c r="K80" s="57">
        <f t="shared" si="3"/>
        <v>0</v>
      </c>
      <c r="L80" s="173"/>
      <c r="M80" s="59"/>
      <c r="N80" s="59"/>
      <c r="O80" s="59"/>
      <c r="P80" s="80">
        <v>0.25</v>
      </c>
      <c r="Q80" s="81">
        <v>0.1</v>
      </c>
      <c r="R80" s="60">
        <f t="shared" si="1"/>
        <v>0</v>
      </c>
      <c r="S80" s="59"/>
      <c r="T80" s="60"/>
      <c r="U80" s="58"/>
      <c r="V80" s="58"/>
      <c r="W80" s="59"/>
      <c r="X80" s="58"/>
      <c r="Y80" s="58"/>
      <c r="Z80" s="59"/>
      <c r="AA80" s="58"/>
      <c r="AB80" s="58"/>
      <c r="AC80" s="59"/>
      <c r="AD80" s="60"/>
      <c r="AE80" s="59"/>
      <c r="AF80" s="114"/>
      <c r="AG80" s="114"/>
      <c r="AH80" s="114"/>
      <c r="AI80" s="114"/>
      <c r="AJ80" s="114"/>
      <c r="AK80" s="114"/>
      <c r="AL80" s="79"/>
      <c r="AM80" s="79"/>
      <c r="AN80" s="79"/>
      <c r="AO80" s="79"/>
      <c r="AP80" s="59"/>
      <c r="AQ80" s="79"/>
      <c r="AR80" s="79"/>
      <c r="AS80" s="79"/>
      <c r="AT80" s="79"/>
      <c r="AU80" s="79"/>
      <c r="AV80" s="74"/>
    </row>
    <row r="81" spans="1:48" s="39" customFormat="1" x14ac:dyDescent="0.2">
      <c r="A81" s="52">
        <f t="shared" si="2"/>
        <v>48</v>
      </c>
      <c r="B81" s="53"/>
      <c r="C81" s="53"/>
      <c r="D81" s="53"/>
      <c r="E81" s="54"/>
      <c r="F81" s="54"/>
      <c r="G81" s="55"/>
      <c r="H81" s="56"/>
      <c r="I81" s="56"/>
      <c r="J81" s="57"/>
      <c r="K81" s="57">
        <f t="shared" si="3"/>
        <v>0</v>
      </c>
      <c r="L81" s="173"/>
      <c r="M81" s="59"/>
      <c r="N81" s="59"/>
      <c r="O81" s="59"/>
      <c r="P81" s="80">
        <v>0.25</v>
      </c>
      <c r="Q81" s="81">
        <v>0.1</v>
      </c>
      <c r="R81" s="60">
        <f t="shared" si="1"/>
        <v>0</v>
      </c>
      <c r="S81" s="59"/>
      <c r="T81" s="60"/>
      <c r="U81" s="58"/>
      <c r="V81" s="58"/>
      <c r="W81" s="59"/>
      <c r="X81" s="58"/>
      <c r="Y81" s="58"/>
      <c r="Z81" s="59"/>
      <c r="AA81" s="58"/>
      <c r="AB81" s="58"/>
      <c r="AC81" s="59"/>
      <c r="AD81" s="60"/>
      <c r="AE81" s="59"/>
      <c r="AF81" s="114"/>
      <c r="AG81" s="114"/>
      <c r="AH81" s="114"/>
      <c r="AI81" s="114"/>
      <c r="AJ81" s="114"/>
      <c r="AK81" s="114"/>
      <c r="AL81" s="79"/>
      <c r="AM81" s="79"/>
      <c r="AN81" s="79"/>
      <c r="AO81" s="79"/>
      <c r="AP81" s="59"/>
      <c r="AQ81" s="79"/>
      <c r="AR81" s="79"/>
      <c r="AS81" s="79"/>
      <c r="AT81" s="79"/>
      <c r="AU81" s="79"/>
      <c r="AV81" s="74"/>
    </row>
    <row r="82" spans="1:48" s="39" customFormat="1" x14ac:dyDescent="0.2">
      <c r="A82" s="52">
        <f t="shared" si="2"/>
        <v>49</v>
      </c>
      <c r="B82" s="53"/>
      <c r="C82" s="53"/>
      <c r="D82" s="53"/>
      <c r="E82" s="54"/>
      <c r="F82" s="54"/>
      <c r="G82" s="55"/>
      <c r="H82" s="56"/>
      <c r="I82" s="56"/>
      <c r="J82" s="57"/>
      <c r="K82" s="57">
        <f t="shared" si="3"/>
        <v>0</v>
      </c>
      <c r="L82" s="173"/>
      <c r="M82" s="59"/>
      <c r="N82" s="59"/>
      <c r="O82" s="59"/>
      <c r="P82" s="80">
        <v>0.25</v>
      </c>
      <c r="Q82" s="81">
        <v>0.1</v>
      </c>
      <c r="R82" s="60">
        <f t="shared" si="1"/>
        <v>0</v>
      </c>
      <c r="S82" s="59"/>
      <c r="T82" s="60"/>
      <c r="U82" s="58"/>
      <c r="V82" s="58"/>
      <c r="W82" s="59"/>
      <c r="X82" s="58"/>
      <c r="Y82" s="58"/>
      <c r="Z82" s="59"/>
      <c r="AA82" s="58"/>
      <c r="AB82" s="58"/>
      <c r="AC82" s="59"/>
      <c r="AD82" s="60"/>
      <c r="AE82" s="59"/>
      <c r="AF82" s="114"/>
      <c r="AG82" s="114"/>
      <c r="AH82" s="114"/>
      <c r="AI82" s="114"/>
      <c r="AJ82" s="114"/>
      <c r="AK82" s="114"/>
      <c r="AL82" s="79"/>
      <c r="AM82" s="79"/>
      <c r="AN82" s="79"/>
      <c r="AO82" s="79"/>
      <c r="AP82" s="59"/>
      <c r="AQ82" s="79"/>
      <c r="AR82" s="79"/>
      <c r="AS82" s="79"/>
      <c r="AT82" s="79"/>
      <c r="AU82" s="79"/>
      <c r="AV82" s="74"/>
    </row>
    <row r="83" spans="1:48" s="39" customFormat="1" x14ac:dyDescent="0.2">
      <c r="A83" s="52">
        <f t="shared" si="2"/>
        <v>50</v>
      </c>
      <c r="B83" s="53"/>
      <c r="C83" s="53"/>
      <c r="D83" s="53"/>
      <c r="E83" s="54"/>
      <c r="F83" s="54"/>
      <c r="G83" s="55"/>
      <c r="H83" s="56"/>
      <c r="I83" s="56"/>
      <c r="J83" s="57"/>
      <c r="K83" s="57">
        <f t="shared" si="3"/>
        <v>0</v>
      </c>
      <c r="L83" s="173"/>
      <c r="M83" s="59"/>
      <c r="N83" s="59"/>
      <c r="O83" s="59"/>
      <c r="P83" s="80">
        <v>0.25</v>
      </c>
      <c r="Q83" s="81">
        <v>0.1</v>
      </c>
      <c r="R83" s="60">
        <f t="shared" si="1"/>
        <v>0</v>
      </c>
      <c r="S83" s="59"/>
      <c r="T83" s="60"/>
      <c r="U83" s="58"/>
      <c r="V83" s="58"/>
      <c r="W83" s="59"/>
      <c r="X83" s="58"/>
      <c r="Y83" s="58"/>
      <c r="Z83" s="59"/>
      <c r="AA83" s="58"/>
      <c r="AB83" s="58"/>
      <c r="AC83" s="59"/>
      <c r="AD83" s="60"/>
      <c r="AE83" s="59"/>
      <c r="AF83" s="114"/>
      <c r="AG83" s="114"/>
      <c r="AH83" s="114"/>
      <c r="AI83" s="114"/>
      <c r="AJ83" s="114"/>
      <c r="AK83" s="114"/>
      <c r="AL83" s="79"/>
      <c r="AM83" s="79"/>
      <c r="AN83" s="79"/>
      <c r="AO83" s="79"/>
      <c r="AP83" s="59"/>
      <c r="AQ83" s="79"/>
      <c r="AR83" s="79"/>
      <c r="AS83" s="79"/>
      <c r="AT83" s="79"/>
      <c r="AU83" s="79"/>
      <c r="AV83" s="74"/>
    </row>
    <row r="84" spans="1:48" s="39" customFormat="1" x14ac:dyDescent="0.2">
      <c r="A84" s="52">
        <f t="shared" si="2"/>
        <v>51</v>
      </c>
      <c r="B84" s="53"/>
      <c r="C84" s="53"/>
      <c r="D84" s="53"/>
      <c r="E84" s="54"/>
      <c r="F84" s="54"/>
      <c r="G84" s="55"/>
      <c r="H84" s="56"/>
      <c r="I84" s="56"/>
      <c r="J84" s="57"/>
      <c r="K84" s="57">
        <f t="shared" si="3"/>
        <v>0</v>
      </c>
      <c r="L84" s="173"/>
      <c r="M84" s="59"/>
      <c r="N84" s="59"/>
      <c r="O84" s="59"/>
      <c r="P84" s="80">
        <v>0.25</v>
      </c>
      <c r="Q84" s="81">
        <v>0.1</v>
      </c>
      <c r="R84" s="60">
        <f t="shared" si="1"/>
        <v>0</v>
      </c>
      <c r="S84" s="59"/>
      <c r="T84" s="60"/>
      <c r="U84" s="58"/>
      <c r="V84" s="58"/>
      <c r="W84" s="59"/>
      <c r="X84" s="58"/>
      <c r="Y84" s="58"/>
      <c r="Z84" s="59"/>
      <c r="AA84" s="58"/>
      <c r="AB84" s="58"/>
      <c r="AC84" s="59"/>
      <c r="AD84" s="60"/>
      <c r="AE84" s="59"/>
      <c r="AF84" s="114"/>
      <c r="AG84" s="114"/>
      <c r="AH84" s="114"/>
      <c r="AI84" s="114"/>
      <c r="AJ84" s="114"/>
      <c r="AK84" s="114"/>
      <c r="AL84" s="79"/>
      <c r="AM84" s="79"/>
      <c r="AN84" s="79"/>
      <c r="AO84" s="79"/>
      <c r="AP84" s="59"/>
      <c r="AQ84" s="79"/>
      <c r="AR84" s="79"/>
      <c r="AS84" s="79"/>
      <c r="AT84" s="79"/>
      <c r="AU84" s="79"/>
      <c r="AV84" s="74"/>
    </row>
    <row r="85" spans="1:48" s="39" customFormat="1" x14ac:dyDescent="0.2">
      <c r="A85" s="52">
        <f t="shared" si="2"/>
        <v>52</v>
      </c>
      <c r="B85" s="53"/>
      <c r="C85" s="53"/>
      <c r="D85" s="53"/>
      <c r="E85" s="54"/>
      <c r="F85" s="54"/>
      <c r="G85" s="55"/>
      <c r="H85" s="56"/>
      <c r="I85" s="56"/>
      <c r="J85" s="57"/>
      <c r="K85" s="57">
        <f t="shared" si="3"/>
        <v>0</v>
      </c>
      <c r="L85" s="173"/>
      <c r="M85" s="59"/>
      <c r="N85" s="59"/>
      <c r="O85" s="59"/>
      <c r="P85" s="80">
        <v>0.25</v>
      </c>
      <c r="Q85" s="81">
        <v>0.1</v>
      </c>
      <c r="R85" s="60">
        <f t="shared" si="1"/>
        <v>0</v>
      </c>
      <c r="S85" s="59"/>
      <c r="T85" s="60"/>
      <c r="U85" s="58"/>
      <c r="V85" s="58"/>
      <c r="W85" s="59"/>
      <c r="X85" s="58"/>
      <c r="Y85" s="58"/>
      <c r="Z85" s="59"/>
      <c r="AA85" s="58"/>
      <c r="AB85" s="58"/>
      <c r="AC85" s="59"/>
      <c r="AD85" s="60"/>
      <c r="AE85" s="59"/>
      <c r="AF85" s="114"/>
      <c r="AG85" s="114"/>
      <c r="AH85" s="114"/>
      <c r="AI85" s="114"/>
      <c r="AJ85" s="114"/>
      <c r="AK85" s="114"/>
      <c r="AL85" s="79"/>
      <c r="AM85" s="79"/>
      <c r="AN85" s="79"/>
      <c r="AO85" s="79"/>
      <c r="AP85" s="59"/>
      <c r="AQ85" s="79"/>
      <c r="AR85" s="79"/>
      <c r="AS85" s="79"/>
      <c r="AT85" s="79"/>
      <c r="AU85" s="79"/>
      <c r="AV85" s="74"/>
    </row>
    <row r="86" spans="1:48" s="39" customFormat="1" x14ac:dyDescent="0.2">
      <c r="A86" s="52">
        <f t="shared" si="2"/>
        <v>53</v>
      </c>
      <c r="B86" s="53"/>
      <c r="C86" s="53"/>
      <c r="D86" s="53"/>
      <c r="E86" s="54"/>
      <c r="F86" s="54"/>
      <c r="G86" s="55"/>
      <c r="H86" s="56"/>
      <c r="I86" s="56"/>
      <c r="J86" s="57"/>
      <c r="K86" s="57">
        <f t="shared" si="3"/>
        <v>0</v>
      </c>
      <c r="L86" s="173"/>
      <c r="M86" s="59"/>
      <c r="N86" s="59"/>
      <c r="O86" s="59"/>
      <c r="P86" s="80">
        <v>0.25</v>
      </c>
      <c r="Q86" s="81">
        <v>0.1</v>
      </c>
      <c r="R86" s="60">
        <f t="shared" si="1"/>
        <v>0</v>
      </c>
      <c r="S86" s="59"/>
      <c r="T86" s="60"/>
      <c r="U86" s="58"/>
      <c r="V86" s="58"/>
      <c r="W86" s="59"/>
      <c r="X86" s="58"/>
      <c r="Y86" s="58"/>
      <c r="Z86" s="59"/>
      <c r="AA86" s="58"/>
      <c r="AB86" s="58"/>
      <c r="AC86" s="59"/>
      <c r="AD86" s="60"/>
      <c r="AE86" s="59"/>
      <c r="AF86" s="114"/>
      <c r="AG86" s="114"/>
      <c r="AH86" s="114"/>
      <c r="AI86" s="114"/>
      <c r="AJ86" s="114"/>
      <c r="AK86" s="114"/>
      <c r="AL86" s="79"/>
      <c r="AM86" s="79"/>
      <c r="AN86" s="79"/>
      <c r="AO86" s="79"/>
      <c r="AP86" s="59"/>
      <c r="AQ86" s="79"/>
      <c r="AR86" s="79"/>
      <c r="AS86" s="79"/>
      <c r="AT86" s="79"/>
      <c r="AU86" s="79"/>
      <c r="AV86" s="74"/>
    </row>
    <row r="87" spans="1:48" s="39" customFormat="1" x14ac:dyDescent="0.2">
      <c r="A87" s="52">
        <f t="shared" si="2"/>
        <v>54</v>
      </c>
      <c r="B87" s="53"/>
      <c r="C87" s="53"/>
      <c r="D87" s="53"/>
      <c r="E87" s="54"/>
      <c r="F87" s="54"/>
      <c r="G87" s="55"/>
      <c r="H87" s="56"/>
      <c r="I87" s="56"/>
      <c r="J87" s="57"/>
      <c r="K87" s="57">
        <f t="shared" si="3"/>
        <v>0</v>
      </c>
      <c r="L87" s="173"/>
      <c r="M87" s="59"/>
      <c r="N87" s="59"/>
      <c r="O87" s="59"/>
      <c r="P87" s="80">
        <v>0.25</v>
      </c>
      <c r="Q87" s="81">
        <v>0.1</v>
      </c>
      <c r="R87" s="60">
        <f t="shared" si="1"/>
        <v>0</v>
      </c>
      <c r="S87" s="59"/>
      <c r="T87" s="60"/>
      <c r="U87" s="58"/>
      <c r="V87" s="58"/>
      <c r="W87" s="59"/>
      <c r="X87" s="58"/>
      <c r="Y87" s="58"/>
      <c r="Z87" s="59"/>
      <c r="AA87" s="58"/>
      <c r="AB87" s="58"/>
      <c r="AC87" s="59"/>
      <c r="AD87" s="60"/>
      <c r="AE87" s="59"/>
      <c r="AF87" s="114"/>
      <c r="AG87" s="114"/>
      <c r="AH87" s="114"/>
      <c r="AI87" s="114"/>
      <c r="AJ87" s="114"/>
      <c r="AK87" s="114"/>
      <c r="AL87" s="79"/>
      <c r="AM87" s="79"/>
      <c r="AN87" s="79"/>
      <c r="AO87" s="79"/>
      <c r="AP87" s="59"/>
      <c r="AQ87" s="79"/>
      <c r="AR87" s="79"/>
      <c r="AS87" s="79"/>
      <c r="AT87" s="79"/>
      <c r="AU87" s="79"/>
      <c r="AV87" s="74"/>
    </row>
    <row r="88" spans="1:48" s="39" customFormat="1" x14ac:dyDescent="0.2">
      <c r="A88" s="52">
        <f t="shared" si="2"/>
        <v>55</v>
      </c>
      <c r="B88" s="53"/>
      <c r="C88" s="53"/>
      <c r="D88" s="53"/>
      <c r="E88" s="54"/>
      <c r="F88" s="54"/>
      <c r="G88" s="55"/>
      <c r="H88" s="56"/>
      <c r="I88" s="56"/>
      <c r="J88" s="57"/>
      <c r="K88" s="57">
        <f t="shared" si="3"/>
        <v>0</v>
      </c>
      <c r="L88" s="173"/>
      <c r="M88" s="59"/>
      <c r="N88" s="59"/>
      <c r="O88" s="59"/>
      <c r="P88" s="80">
        <v>0.25</v>
      </c>
      <c r="Q88" s="81">
        <v>0.1</v>
      </c>
      <c r="R88" s="60">
        <f t="shared" si="1"/>
        <v>0</v>
      </c>
      <c r="S88" s="59"/>
      <c r="T88" s="60"/>
      <c r="U88" s="58"/>
      <c r="V88" s="58"/>
      <c r="W88" s="59"/>
      <c r="X88" s="58"/>
      <c r="Y88" s="58"/>
      <c r="Z88" s="59"/>
      <c r="AA88" s="58"/>
      <c r="AB88" s="58"/>
      <c r="AC88" s="59"/>
      <c r="AD88" s="60"/>
      <c r="AE88" s="59"/>
      <c r="AF88" s="114"/>
      <c r="AG88" s="114"/>
      <c r="AH88" s="114"/>
      <c r="AI88" s="114"/>
      <c r="AJ88" s="114"/>
      <c r="AK88" s="114"/>
      <c r="AL88" s="79"/>
      <c r="AM88" s="79"/>
      <c r="AN88" s="79"/>
      <c r="AO88" s="79"/>
      <c r="AP88" s="59"/>
      <c r="AQ88" s="79"/>
      <c r="AR88" s="79"/>
      <c r="AS88" s="79"/>
      <c r="AT88" s="79"/>
      <c r="AU88" s="79"/>
      <c r="AV88" s="74"/>
    </row>
    <row r="89" spans="1:48" s="39" customFormat="1" x14ac:dyDescent="0.2">
      <c r="A89" s="52">
        <f t="shared" si="2"/>
        <v>56</v>
      </c>
      <c r="B89" s="53"/>
      <c r="C89" s="53"/>
      <c r="D89" s="53"/>
      <c r="E89" s="54"/>
      <c r="F89" s="54"/>
      <c r="G89" s="55"/>
      <c r="H89" s="56"/>
      <c r="I89" s="56"/>
      <c r="J89" s="57"/>
      <c r="K89" s="57">
        <f t="shared" si="3"/>
        <v>0</v>
      </c>
      <c r="L89" s="173"/>
      <c r="M89" s="59"/>
      <c r="N89" s="59"/>
      <c r="O89" s="59"/>
      <c r="P89" s="80">
        <v>0.25</v>
      </c>
      <c r="Q89" s="81">
        <v>0.1</v>
      </c>
      <c r="R89" s="60">
        <f t="shared" si="1"/>
        <v>0</v>
      </c>
      <c r="S89" s="59"/>
      <c r="T89" s="60"/>
      <c r="U89" s="58"/>
      <c r="V89" s="58"/>
      <c r="W89" s="59"/>
      <c r="X89" s="58"/>
      <c r="Y89" s="58"/>
      <c r="Z89" s="59"/>
      <c r="AA89" s="58"/>
      <c r="AB89" s="58"/>
      <c r="AC89" s="59"/>
      <c r="AD89" s="60"/>
      <c r="AE89" s="59"/>
      <c r="AF89" s="114"/>
      <c r="AG89" s="114"/>
      <c r="AH89" s="114"/>
      <c r="AI89" s="114"/>
      <c r="AJ89" s="114"/>
      <c r="AK89" s="114"/>
      <c r="AL89" s="79"/>
      <c r="AM89" s="79"/>
      <c r="AN89" s="79"/>
      <c r="AO89" s="79"/>
      <c r="AP89" s="59"/>
      <c r="AQ89" s="79"/>
      <c r="AR89" s="79"/>
      <c r="AS89" s="79"/>
      <c r="AT89" s="79"/>
      <c r="AU89" s="79"/>
      <c r="AV89" s="74"/>
    </row>
    <row r="90" spans="1:48" s="39" customFormat="1" x14ac:dyDescent="0.2">
      <c r="A90" s="52">
        <f t="shared" si="2"/>
        <v>57</v>
      </c>
      <c r="B90" s="53"/>
      <c r="C90" s="53"/>
      <c r="D90" s="53"/>
      <c r="E90" s="54"/>
      <c r="F90" s="54"/>
      <c r="G90" s="55"/>
      <c r="H90" s="56"/>
      <c r="I90" s="56"/>
      <c r="J90" s="57"/>
      <c r="K90" s="57">
        <f t="shared" si="3"/>
        <v>0</v>
      </c>
      <c r="L90" s="173"/>
      <c r="M90" s="59"/>
      <c r="N90" s="59"/>
      <c r="O90" s="59"/>
      <c r="P90" s="80">
        <v>0.25</v>
      </c>
      <c r="Q90" s="81">
        <v>0.1</v>
      </c>
      <c r="R90" s="60">
        <f t="shared" si="1"/>
        <v>0</v>
      </c>
      <c r="S90" s="59"/>
      <c r="T90" s="60"/>
      <c r="U90" s="58"/>
      <c r="V90" s="58"/>
      <c r="W90" s="59"/>
      <c r="X90" s="58"/>
      <c r="Y90" s="58"/>
      <c r="Z90" s="59"/>
      <c r="AA90" s="58"/>
      <c r="AB90" s="58"/>
      <c r="AC90" s="59"/>
      <c r="AD90" s="60"/>
      <c r="AE90" s="59"/>
      <c r="AF90" s="114"/>
      <c r="AG90" s="114"/>
      <c r="AH90" s="114"/>
      <c r="AI90" s="114"/>
      <c r="AJ90" s="114"/>
      <c r="AK90" s="114"/>
      <c r="AL90" s="79"/>
      <c r="AM90" s="79"/>
      <c r="AN90" s="79"/>
      <c r="AO90" s="79"/>
      <c r="AP90" s="59"/>
      <c r="AQ90" s="79"/>
      <c r="AR90" s="79"/>
      <c r="AS90" s="79"/>
      <c r="AT90" s="79"/>
      <c r="AU90" s="79"/>
      <c r="AV90" s="74"/>
    </row>
    <row r="91" spans="1:48" s="39" customFormat="1" x14ac:dyDescent="0.2">
      <c r="A91" s="52">
        <f t="shared" si="2"/>
        <v>58</v>
      </c>
      <c r="B91" s="53"/>
      <c r="C91" s="53"/>
      <c r="D91" s="53"/>
      <c r="E91" s="54"/>
      <c r="F91" s="54"/>
      <c r="G91" s="55"/>
      <c r="H91" s="56"/>
      <c r="I91" s="56"/>
      <c r="J91" s="57"/>
      <c r="K91" s="57">
        <f t="shared" si="3"/>
        <v>0</v>
      </c>
      <c r="L91" s="173"/>
      <c r="M91" s="59"/>
      <c r="N91" s="59"/>
      <c r="O91" s="59"/>
      <c r="P91" s="80">
        <v>0.25</v>
      </c>
      <c r="Q91" s="81">
        <v>0.1</v>
      </c>
      <c r="R91" s="60">
        <f t="shared" si="1"/>
        <v>0</v>
      </c>
      <c r="S91" s="59"/>
      <c r="T91" s="60"/>
      <c r="U91" s="58"/>
      <c r="V91" s="58"/>
      <c r="W91" s="59"/>
      <c r="X91" s="58"/>
      <c r="Y91" s="58"/>
      <c r="Z91" s="59"/>
      <c r="AA91" s="58"/>
      <c r="AB91" s="58"/>
      <c r="AC91" s="59"/>
      <c r="AD91" s="60"/>
      <c r="AE91" s="59"/>
      <c r="AF91" s="114"/>
      <c r="AG91" s="114"/>
      <c r="AH91" s="114"/>
      <c r="AI91" s="114"/>
      <c r="AJ91" s="114"/>
      <c r="AK91" s="114"/>
      <c r="AL91" s="79"/>
      <c r="AM91" s="79"/>
      <c r="AN91" s="79"/>
      <c r="AO91" s="79"/>
      <c r="AP91" s="59"/>
      <c r="AQ91" s="79"/>
      <c r="AR91" s="79"/>
      <c r="AS91" s="79"/>
      <c r="AT91" s="79"/>
      <c r="AU91" s="79"/>
      <c r="AV91" s="74"/>
    </row>
    <row r="92" spans="1:48" s="39" customFormat="1" x14ac:dyDescent="0.2">
      <c r="A92" s="52">
        <f t="shared" si="2"/>
        <v>59</v>
      </c>
      <c r="B92" s="53"/>
      <c r="C92" s="53"/>
      <c r="D92" s="53"/>
      <c r="E92" s="54"/>
      <c r="F92" s="54"/>
      <c r="G92" s="55"/>
      <c r="H92" s="56"/>
      <c r="I92" s="56"/>
      <c r="J92" s="57"/>
      <c r="K92" s="57">
        <f t="shared" si="3"/>
        <v>0</v>
      </c>
      <c r="L92" s="173"/>
      <c r="M92" s="59"/>
      <c r="N92" s="59"/>
      <c r="O92" s="59"/>
      <c r="P92" s="80">
        <v>0.25</v>
      </c>
      <c r="Q92" s="81">
        <v>0.1</v>
      </c>
      <c r="R92" s="60">
        <f t="shared" si="1"/>
        <v>0</v>
      </c>
      <c r="S92" s="59"/>
      <c r="T92" s="60"/>
      <c r="U92" s="58"/>
      <c r="V92" s="58"/>
      <c r="W92" s="59"/>
      <c r="X92" s="58"/>
      <c r="Y92" s="58"/>
      <c r="Z92" s="59"/>
      <c r="AA92" s="58"/>
      <c r="AB92" s="58"/>
      <c r="AC92" s="59"/>
      <c r="AD92" s="60"/>
      <c r="AE92" s="59"/>
      <c r="AF92" s="114"/>
      <c r="AG92" s="114"/>
      <c r="AH92" s="114"/>
      <c r="AI92" s="114"/>
      <c r="AJ92" s="114"/>
      <c r="AK92" s="114"/>
      <c r="AL92" s="79"/>
      <c r="AM92" s="79"/>
      <c r="AN92" s="79"/>
      <c r="AO92" s="79"/>
      <c r="AP92" s="59"/>
      <c r="AQ92" s="79"/>
      <c r="AR92" s="79"/>
      <c r="AS92" s="79"/>
      <c r="AT92" s="79"/>
      <c r="AU92" s="79"/>
      <c r="AV92" s="74"/>
    </row>
    <row r="93" spans="1:48" s="39" customFormat="1" x14ac:dyDescent="0.2">
      <c r="A93" s="52">
        <f t="shared" si="2"/>
        <v>60</v>
      </c>
      <c r="B93" s="53"/>
      <c r="C93" s="53"/>
      <c r="D93" s="53"/>
      <c r="E93" s="54"/>
      <c r="F93" s="54"/>
      <c r="G93" s="55"/>
      <c r="H93" s="56"/>
      <c r="I93" s="56"/>
      <c r="J93" s="57"/>
      <c r="K93" s="57">
        <f t="shared" si="3"/>
        <v>0</v>
      </c>
      <c r="L93" s="173"/>
      <c r="M93" s="59"/>
      <c r="N93" s="59"/>
      <c r="O93" s="59"/>
      <c r="P93" s="80">
        <v>0.25</v>
      </c>
      <c r="Q93" s="81">
        <v>0.1</v>
      </c>
      <c r="R93" s="60">
        <f t="shared" si="1"/>
        <v>0</v>
      </c>
      <c r="S93" s="59"/>
      <c r="T93" s="60"/>
      <c r="U93" s="58"/>
      <c r="V93" s="58"/>
      <c r="W93" s="59"/>
      <c r="X93" s="58"/>
      <c r="Y93" s="58"/>
      <c r="Z93" s="59"/>
      <c r="AA93" s="58"/>
      <c r="AB93" s="58"/>
      <c r="AC93" s="59"/>
      <c r="AD93" s="60"/>
      <c r="AE93" s="59"/>
      <c r="AF93" s="114"/>
      <c r="AG93" s="114"/>
      <c r="AH93" s="114"/>
      <c r="AI93" s="114"/>
      <c r="AJ93" s="114"/>
      <c r="AK93" s="114"/>
      <c r="AL93" s="79"/>
      <c r="AM93" s="79"/>
      <c r="AN93" s="79"/>
      <c r="AO93" s="79"/>
      <c r="AP93" s="59"/>
      <c r="AQ93" s="79"/>
      <c r="AR93" s="79"/>
      <c r="AS93" s="79"/>
      <c r="AT93" s="79"/>
      <c r="AU93" s="79"/>
      <c r="AV93" s="74"/>
    </row>
    <row r="94" spans="1:48" s="39" customFormat="1" x14ac:dyDescent="0.2">
      <c r="A94" s="52">
        <f t="shared" si="2"/>
        <v>61</v>
      </c>
      <c r="B94" s="53"/>
      <c r="C94" s="53"/>
      <c r="D94" s="53"/>
      <c r="E94" s="54"/>
      <c r="F94" s="54"/>
      <c r="G94" s="55"/>
      <c r="H94" s="56"/>
      <c r="I94" s="56"/>
      <c r="J94" s="57"/>
      <c r="K94" s="57">
        <f t="shared" si="3"/>
        <v>0</v>
      </c>
      <c r="L94" s="173"/>
      <c r="M94" s="59"/>
      <c r="N94" s="59"/>
      <c r="O94" s="59"/>
      <c r="P94" s="80">
        <v>0.25</v>
      </c>
      <c r="Q94" s="81">
        <v>0.1</v>
      </c>
      <c r="R94" s="60">
        <f t="shared" si="1"/>
        <v>0</v>
      </c>
      <c r="S94" s="59"/>
      <c r="T94" s="60"/>
      <c r="U94" s="58"/>
      <c r="V94" s="58"/>
      <c r="W94" s="59"/>
      <c r="X94" s="58"/>
      <c r="Y94" s="58"/>
      <c r="Z94" s="59"/>
      <c r="AA94" s="58"/>
      <c r="AB94" s="58"/>
      <c r="AC94" s="59"/>
      <c r="AD94" s="60"/>
      <c r="AE94" s="59"/>
      <c r="AF94" s="114"/>
      <c r="AG94" s="114"/>
      <c r="AH94" s="114"/>
      <c r="AI94" s="114"/>
      <c r="AJ94" s="114"/>
      <c r="AK94" s="114"/>
      <c r="AL94" s="79"/>
      <c r="AM94" s="79"/>
      <c r="AN94" s="79"/>
      <c r="AO94" s="79"/>
      <c r="AP94" s="59"/>
      <c r="AQ94" s="79"/>
      <c r="AR94" s="79"/>
      <c r="AS94" s="79"/>
      <c r="AT94" s="79"/>
      <c r="AU94" s="79"/>
      <c r="AV94" s="74"/>
    </row>
    <row r="95" spans="1:48" s="39" customFormat="1" x14ac:dyDescent="0.2">
      <c r="A95" s="52">
        <f t="shared" si="2"/>
        <v>62</v>
      </c>
      <c r="B95" s="53"/>
      <c r="C95" s="53"/>
      <c r="D95" s="53"/>
      <c r="E95" s="54"/>
      <c r="F95" s="54"/>
      <c r="G95" s="55"/>
      <c r="H95" s="56"/>
      <c r="I95" s="56"/>
      <c r="J95" s="57"/>
      <c r="K95" s="57">
        <f t="shared" si="3"/>
        <v>0</v>
      </c>
      <c r="L95" s="173"/>
      <c r="M95" s="59"/>
      <c r="N95" s="59"/>
      <c r="O95" s="59"/>
      <c r="P95" s="80">
        <v>0.25</v>
      </c>
      <c r="Q95" s="81">
        <v>0.1</v>
      </c>
      <c r="R95" s="60">
        <f t="shared" si="1"/>
        <v>0</v>
      </c>
      <c r="S95" s="59"/>
      <c r="T95" s="60"/>
      <c r="U95" s="58"/>
      <c r="V95" s="58"/>
      <c r="W95" s="59"/>
      <c r="X95" s="58"/>
      <c r="Y95" s="58"/>
      <c r="Z95" s="59"/>
      <c r="AA95" s="58"/>
      <c r="AB95" s="58"/>
      <c r="AC95" s="59"/>
      <c r="AD95" s="60"/>
      <c r="AE95" s="59"/>
      <c r="AF95" s="114"/>
      <c r="AG95" s="114"/>
      <c r="AH95" s="114"/>
      <c r="AI95" s="114"/>
      <c r="AJ95" s="114"/>
      <c r="AK95" s="114"/>
      <c r="AL95" s="79"/>
      <c r="AM95" s="79"/>
      <c r="AN95" s="79"/>
      <c r="AO95" s="79"/>
      <c r="AP95" s="59"/>
      <c r="AQ95" s="79"/>
      <c r="AR95" s="79"/>
      <c r="AS95" s="79"/>
      <c r="AT95" s="79"/>
      <c r="AU95" s="79"/>
      <c r="AV95" s="74"/>
    </row>
    <row r="96" spans="1:48" s="39" customFormat="1" x14ac:dyDescent="0.2">
      <c r="A96" s="52">
        <f t="shared" si="2"/>
        <v>63</v>
      </c>
      <c r="B96" s="53"/>
      <c r="C96" s="53"/>
      <c r="D96" s="53"/>
      <c r="E96" s="54"/>
      <c r="F96" s="54"/>
      <c r="G96" s="55"/>
      <c r="H96" s="56"/>
      <c r="I96" s="56"/>
      <c r="J96" s="57"/>
      <c r="K96" s="57">
        <f t="shared" si="3"/>
        <v>0</v>
      </c>
      <c r="L96" s="173"/>
      <c r="M96" s="59"/>
      <c r="N96" s="59"/>
      <c r="O96" s="59"/>
      <c r="P96" s="80">
        <v>0.25</v>
      </c>
      <c r="Q96" s="81">
        <v>0.1</v>
      </c>
      <c r="R96" s="60">
        <f t="shared" si="1"/>
        <v>0</v>
      </c>
      <c r="S96" s="59"/>
      <c r="T96" s="60"/>
      <c r="U96" s="58"/>
      <c r="V96" s="58"/>
      <c r="W96" s="59"/>
      <c r="X96" s="58"/>
      <c r="Y96" s="58"/>
      <c r="Z96" s="59"/>
      <c r="AA96" s="58"/>
      <c r="AB96" s="58"/>
      <c r="AC96" s="59"/>
      <c r="AD96" s="60"/>
      <c r="AE96" s="59"/>
      <c r="AF96" s="114"/>
      <c r="AG96" s="114"/>
      <c r="AH96" s="114"/>
      <c r="AI96" s="114"/>
      <c r="AJ96" s="114"/>
      <c r="AK96" s="114"/>
      <c r="AL96" s="79"/>
      <c r="AM96" s="79"/>
      <c r="AN96" s="79"/>
      <c r="AO96" s="79"/>
      <c r="AP96" s="59"/>
      <c r="AQ96" s="79"/>
      <c r="AR96" s="79"/>
      <c r="AS96" s="79"/>
      <c r="AT96" s="79"/>
      <c r="AU96" s="79"/>
      <c r="AV96" s="74"/>
    </row>
    <row r="97" spans="1:48" s="39" customFormat="1" x14ac:dyDescent="0.2">
      <c r="A97" s="52">
        <f t="shared" si="2"/>
        <v>64</v>
      </c>
      <c r="B97" s="53"/>
      <c r="C97" s="53"/>
      <c r="D97" s="53"/>
      <c r="E97" s="54"/>
      <c r="F97" s="54"/>
      <c r="G97" s="55"/>
      <c r="H97" s="56"/>
      <c r="I97" s="56"/>
      <c r="J97" s="57"/>
      <c r="K97" s="57">
        <f t="shared" si="3"/>
        <v>0</v>
      </c>
      <c r="L97" s="173"/>
      <c r="M97" s="59"/>
      <c r="N97" s="59"/>
      <c r="O97" s="59"/>
      <c r="P97" s="80">
        <v>0.25</v>
      </c>
      <c r="Q97" s="81">
        <v>0.1</v>
      </c>
      <c r="R97" s="60">
        <f t="shared" si="1"/>
        <v>0</v>
      </c>
      <c r="S97" s="59"/>
      <c r="T97" s="60"/>
      <c r="U97" s="58"/>
      <c r="V97" s="58"/>
      <c r="W97" s="59"/>
      <c r="X97" s="58"/>
      <c r="Y97" s="58"/>
      <c r="Z97" s="59"/>
      <c r="AA97" s="58"/>
      <c r="AB97" s="58"/>
      <c r="AC97" s="59"/>
      <c r="AD97" s="60"/>
      <c r="AE97" s="59"/>
      <c r="AF97" s="114"/>
      <c r="AG97" s="114"/>
      <c r="AH97" s="114"/>
      <c r="AI97" s="114"/>
      <c r="AJ97" s="114"/>
      <c r="AK97" s="114"/>
      <c r="AL97" s="79"/>
      <c r="AM97" s="79"/>
      <c r="AN97" s="79"/>
      <c r="AO97" s="79"/>
      <c r="AP97" s="59"/>
      <c r="AQ97" s="79"/>
      <c r="AR97" s="79"/>
      <c r="AS97" s="79"/>
      <c r="AT97" s="79"/>
      <c r="AU97" s="79"/>
      <c r="AV97" s="74"/>
    </row>
    <row r="98" spans="1:48" s="39" customFormat="1" x14ac:dyDescent="0.2">
      <c r="A98" s="52">
        <f t="shared" si="2"/>
        <v>65</v>
      </c>
      <c r="B98" s="53"/>
      <c r="C98" s="53"/>
      <c r="D98" s="53"/>
      <c r="E98" s="54"/>
      <c r="F98" s="54"/>
      <c r="G98" s="55"/>
      <c r="H98" s="56"/>
      <c r="I98" s="56"/>
      <c r="J98" s="57"/>
      <c r="K98" s="57">
        <f t="shared" si="3"/>
        <v>0</v>
      </c>
      <c r="L98" s="173"/>
      <c r="M98" s="59"/>
      <c r="N98" s="59"/>
      <c r="O98" s="59"/>
      <c r="P98" s="80">
        <v>0.25</v>
      </c>
      <c r="Q98" s="81">
        <v>0.1</v>
      </c>
      <c r="R98" s="60">
        <f t="shared" si="1"/>
        <v>0</v>
      </c>
      <c r="S98" s="59"/>
      <c r="T98" s="60"/>
      <c r="U98" s="58"/>
      <c r="V98" s="58"/>
      <c r="W98" s="59"/>
      <c r="X98" s="58"/>
      <c r="Y98" s="58"/>
      <c r="Z98" s="59"/>
      <c r="AA98" s="58"/>
      <c r="AB98" s="58"/>
      <c r="AC98" s="59"/>
      <c r="AD98" s="60"/>
      <c r="AE98" s="59"/>
      <c r="AF98" s="114"/>
      <c r="AG98" s="114"/>
      <c r="AH98" s="114"/>
      <c r="AI98" s="114"/>
      <c r="AJ98" s="114"/>
      <c r="AK98" s="114"/>
      <c r="AL98" s="79"/>
      <c r="AM98" s="79"/>
      <c r="AN98" s="79"/>
      <c r="AO98" s="79"/>
      <c r="AP98" s="59"/>
      <c r="AQ98" s="79"/>
      <c r="AR98" s="79"/>
      <c r="AS98" s="79"/>
      <c r="AT98" s="79"/>
      <c r="AU98" s="79"/>
      <c r="AV98" s="74"/>
    </row>
    <row r="99" spans="1:48" s="39" customFormat="1" x14ac:dyDescent="0.2">
      <c r="A99" s="52">
        <f t="shared" si="2"/>
        <v>66</v>
      </c>
      <c r="B99" s="53"/>
      <c r="C99" s="53"/>
      <c r="D99" s="53"/>
      <c r="E99" s="54"/>
      <c r="F99" s="54"/>
      <c r="G99" s="55"/>
      <c r="H99" s="56"/>
      <c r="I99" s="56"/>
      <c r="J99" s="57"/>
      <c r="K99" s="57">
        <f t="shared" ref="K99:K102" si="4">((L99/24)+((M99+N99+O99)/16))</f>
        <v>0</v>
      </c>
      <c r="L99" s="173"/>
      <c r="M99" s="59"/>
      <c r="N99" s="59"/>
      <c r="O99" s="59"/>
      <c r="P99" s="80">
        <v>0.25</v>
      </c>
      <c r="Q99" s="81">
        <v>0.1</v>
      </c>
      <c r="R99" s="60">
        <f t="shared" ref="R99:R102" si="5">M99+N99+O99</f>
        <v>0</v>
      </c>
      <c r="S99" s="59"/>
      <c r="T99" s="60"/>
      <c r="U99" s="58"/>
      <c r="V99" s="58"/>
      <c r="W99" s="59"/>
      <c r="X99" s="58"/>
      <c r="Y99" s="58"/>
      <c r="Z99" s="59"/>
      <c r="AA99" s="58"/>
      <c r="AB99" s="58"/>
      <c r="AC99" s="59"/>
      <c r="AD99" s="60"/>
      <c r="AE99" s="59"/>
      <c r="AF99" s="114"/>
      <c r="AG99" s="114"/>
      <c r="AH99" s="114"/>
      <c r="AI99" s="114"/>
      <c r="AJ99" s="114"/>
      <c r="AK99" s="114"/>
      <c r="AL99" s="79"/>
      <c r="AM99" s="79"/>
      <c r="AN99" s="79"/>
      <c r="AO99" s="79"/>
      <c r="AP99" s="59"/>
      <c r="AQ99" s="79"/>
      <c r="AR99" s="79"/>
      <c r="AS99" s="79"/>
      <c r="AT99" s="79"/>
      <c r="AU99" s="79"/>
      <c r="AV99" s="74"/>
    </row>
    <row r="100" spans="1:48" s="39" customFormat="1" x14ac:dyDescent="0.2">
      <c r="A100" s="52">
        <f t="shared" si="2"/>
        <v>67</v>
      </c>
      <c r="B100" s="53"/>
      <c r="C100" s="53"/>
      <c r="D100" s="53"/>
      <c r="E100" s="54"/>
      <c r="F100" s="54"/>
      <c r="G100" s="55"/>
      <c r="H100" s="56"/>
      <c r="I100" s="56"/>
      <c r="J100" s="57"/>
      <c r="K100" s="57">
        <f t="shared" si="4"/>
        <v>0</v>
      </c>
      <c r="L100" s="173"/>
      <c r="M100" s="59"/>
      <c r="N100" s="59"/>
      <c r="O100" s="59"/>
      <c r="P100" s="80">
        <v>0.25</v>
      </c>
      <c r="Q100" s="81">
        <v>0.1</v>
      </c>
      <c r="R100" s="60">
        <f t="shared" si="5"/>
        <v>0</v>
      </c>
      <c r="S100" s="59"/>
      <c r="T100" s="60"/>
      <c r="U100" s="58"/>
      <c r="V100" s="58"/>
      <c r="W100" s="59"/>
      <c r="X100" s="58"/>
      <c r="Y100" s="58"/>
      <c r="Z100" s="59"/>
      <c r="AA100" s="58"/>
      <c r="AB100" s="58"/>
      <c r="AC100" s="59"/>
      <c r="AD100" s="60"/>
      <c r="AE100" s="59"/>
      <c r="AF100" s="114"/>
      <c r="AG100" s="114"/>
      <c r="AH100" s="114"/>
      <c r="AI100" s="114"/>
      <c r="AJ100" s="114"/>
      <c r="AK100" s="114"/>
      <c r="AL100" s="79"/>
      <c r="AM100" s="79"/>
      <c r="AN100" s="79"/>
      <c r="AO100" s="79"/>
      <c r="AP100" s="59"/>
      <c r="AQ100" s="79"/>
      <c r="AR100" s="79"/>
      <c r="AS100" s="79"/>
      <c r="AT100" s="79"/>
      <c r="AU100" s="79"/>
      <c r="AV100" s="74"/>
    </row>
    <row r="101" spans="1:48" s="39" customFormat="1" x14ac:dyDescent="0.2">
      <c r="A101" s="52">
        <f t="shared" ref="A101:A102" si="6">A100+1</f>
        <v>68</v>
      </c>
      <c r="B101" s="53"/>
      <c r="C101" s="53"/>
      <c r="D101" s="53"/>
      <c r="E101" s="54"/>
      <c r="F101" s="54"/>
      <c r="G101" s="55"/>
      <c r="H101" s="56"/>
      <c r="I101" s="56"/>
      <c r="J101" s="57"/>
      <c r="K101" s="57">
        <f t="shared" si="4"/>
        <v>0</v>
      </c>
      <c r="L101" s="173"/>
      <c r="M101" s="59"/>
      <c r="N101" s="59"/>
      <c r="O101" s="59"/>
      <c r="P101" s="80">
        <v>0.25</v>
      </c>
      <c r="Q101" s="81">
        <v>0.1</v>
      </c>
      <c r="R101" s="60">
        <f t="shared" si="5"/>
        <v>0</v>
      </c>
      <c r="S101" s="59"/>
      <c r="T101" s="60"/>
      <c r="U101" s="58"/>
      <c r="V101" s="58"/>
      <c r="W101" s="59"/>
      <c r="X101" s="58"/>
      <c r="Y101" s="58"/>
      <c r="Z101" s="59"/>
      <c r="AA101" s="58"/>
      <c r="AB101" s="58"/>
      <c r="AC101" s="59"/>
      <c r="AD101" s="60"/>
      <c r="AE101" s="59"/>
      <c r="AF101" s="114"/>
      <c r="AG101" s="114"/>
      <c r="AH101" s="114"/>
      <c r="AI101" s="114"/>
      <c r="AJ101" s="114"/>
      <c r="AK101" s="114"/>
      <c r="AL101" s="79"/>
      <c r="AM101" s="79"/>
      <c r="AN101" s="79"/>
      <c r="AO101" s="79"/>
      <c r="AP101" s="59"/>
      <c r="AQ101" s="79"/>
      <c r="AR101" s="79"/>
      <c r="AS101" s="79"/>
      <c r="AT101" s="79"/>
      <c r="AU101" s="79"/>
      <c r="AV101" s="74"/>
    </row>
    <row r="102" spans="1:48" s="39" customFormat="1" x14ac:dyDescent="0.2">
      <c r="A102" s="52">
        <f t="shared" si="6"/>
        <v>69</v>
      </c>
      <c r="B102" s="53"/>
      <c r="C102" s="53"/>
      <c r="D102" s="53"/>
      <c r="E102" s="54"/>
      <c r="F102" s="54"/>
      <c r="G102" s="55"/>
      <c r="H102" s="56"/>
      <c r="I102" s="56"/>
      <c r="J102" s="57"/>
      <c r="K102" s="57">
        <f t="shared" si="4"/>
        <v>0</v>
      </c>
      <c r="L102" s="173"/>
      <c r="M102" s="59"/>
      <c r="N102" s="59"/>
      <c r="O102" s="59"/>
      <c r="P102" s="80">
        <v>0.25</v>
      </c>
      <c r="Q102" s="81">
        <v>0.1</v>
      </c>
      <c r="R102" s="60">
        <f t="shared" si="5"/>
        <v>0</v>
      </c>
      <c r="S102" s="59"/>
      <c r="T102" s="60"/>
      <c r="U102" s="58"/>
      <c r="V102" s="58"/>
      <c r="W102" s="59"/>
      <c r="X102" s="58"/>
      <c r="Y102" s="58"/>
      <c r="Z102" s="59"/>
      <c r="AA102" s="58"/>
      <c r="AB102" s="58"/>
      <c r="AC102" s="59"/>
      <c r="AD102" s="60"/>
      <c r="AE102" s="59"/>
      <c r="AF102" s="114"/>
      <c r="AG102" s="114"/>
      <c r="AH102" s="114"/>
      <c r="AI102" s="114"/>
      <c r="AJ102" s="114"/>
      <c r="AK102" s="114"/>
      <c r="AL102" s="79"/>
      <c r="AM102" s="79"/>
      <c r="AN102" s="79"/>
      <c r="AO102" s="79"/>
      <c r="AP102" s="59"/>
      <c r="AQ102" s="79"/>
      <c r="AR102" s="79"/>
      <c r="AS102" s="79"/>
      <c r="AT102" s="79"/>
      <c r="AU102" s="79"/>
      <c r="AV102" s="74"/>
    </row>
    <row r="103" spans="1:48" s="39" customFormat="1" x14ac:dyDescent="0.2">
      <c r="A103" s="61"/>
      <c r="B103" s="62"/>
      <c r="C103" s="62"/>
      <c r="D103" s="62"/>
      <c r="E103" s="63"/>
      <c r="F103" s="63"/>
      <c r="G103" s="63"/>
      <c r="H103" s="63"/>
      <c r="I103" s="63"/>
      <c r="J103" s="63"/>
      <c r="K103" s="127">
        <f t="shared" ref="K103:AR103" si="7">SUM(K34:K102)</f>
        <v>0</v>
      </c>
      <c r="L103" s="174">
        <f t="shared" si="7"/>
        <v>20</v>
      </c>
      <c r="M103" s="64">
        <f t="shared" si="7"/>
        <v>107</v>
      </c>
      <c r="N103" s="64">
        <f t="shared" si="7"/>
        <v>180</v>
      </c>
      <c r="O103" s="64">
        <f t="shared" si="7"/>
        <v>38</v>
      </c>
      <c r="P103" s="64">
        <f t="shared" si="7"/>
        <v>17.25</v>
      </c>
      <c r="Q103" s="64">
        <f t="shared" si="7"/>
        <v>6.8999999999999915</v>
      </c>
      <c r="R103" s="64" t="e">
        <f t="shared" si="7"/>
        <v>#REF!</v>
      </c>
      <c r="S103" s="64">
        <f t="shared" si="7"/>
        <v>55</v>
      </c>
      <c r="T103" s="64">
        <f t="shared" si="7"/>
        <v>0</v>
      </c>
      <c r="U103" s="64">
        <f t="shared" si="7"/>
        <v>0</v>
      </c>
      <c r="V103" s="64">
        <f t="shared" si="7"/>
        <v>99</v>
      </c>
      <c r="W103" s="64">
        <f t="shared" si="7"/>
        <v>0</v>
      </c>
      <c r="X103" s="64">
        <f t="shared" si="7"/>
        <v>0</v>
      </c>
      <c r="Y103" s="64">
        <f t="shared" si="7"/>
        <v>0</v>
      </c>
      <c r="Z103" s="64">
        <f>SUM(Z34:Z102)</f>
        <v>86</v>
      </c>
      <c r="AA103" s="64">
        <f t="shared" si="7"/>
        <v>0</v>
      </c>
      <c r="AB103" s="64">
        <f t="shared" si="7"/>
        <v>3</v>
      </c>
      <c r="AC103" s="64">
        <f t="shared" si="7"/>
        <v>0</v>
      </c>
      <c r="AD103" s="64">
        <f t="shared" si="7"/>
        <v>19</v>
      </c>
      <c r="AE103" s="64">
        <f t="shared" si="7"/>
        <v>0</v>
      </c>
      <c r="AF103" s="126">
        <f t="shared" si="7"/>
        <v>0</v>
      </c>
      <c r="AG103" s="126">
        <f t="shared" si="7"/>
        <v>0</v>
      </c>
      <c r="AH103" s="126">
        <f t="shared" si="7"/>
        <v>2.8</v>
      </c>
      <c r="AI103" s="126">
        <f t="shared" si="7"/>
        <v>0</v>
      </c>
      <c r="AJ103" s="126">
        <f t="shared" si="7"/>
        <v>0</v>
      </c>
      <c r="AK103" s="126">
        <f t="shared" si="7"/>
        <v>0</v>
      </c>
      <c r="AL103" s="126">
        <f t="shared" si="7"/>
        <v>0</v>
      </c>
      <c r="AM103" s="126">
        <f t="shared" si="7"/>
        <v>1.2000000000000002</v>
      </c>
      <c r="AN103" s="126">
        <f t="shared" si="7"/>
        <v>1.75</v>
      </c>
      <c r="AO103" s="126">
        <f t="shared" si="7"/>
        <v>1.2</v>
      </c>
      <c r="AP103" s="64">
        <f t="shared" si="7"/>
        <v>0</v>
      </c>
      <c r="AQ103" s="126">
        <f t="shared" si="7"/>
        <v>0</v>
      </c>
      <c r="AR103" s="126">
        <f t="shared" si="7"/>
        <v>1</v>
      </c>
      <c r="AS103" s="126">
        <f t="shared" ref="AS103" si="8">SUM(AS34:AS102)</f>
        <v>1</v>
      </c>
      <c r="AT103" s="126"/>
      <c r="AU103" s="126"/>
      <c r="AV103" s="74"/>
    </row>
    <row r="104" spans="1:48" x14ac:dyDescent="0.2">
      <c r="A104" s="8"/>
      <c r="B104" s="5"/>
      <c r="C104" s="4"/>
      <c r="D104" s="6"/>
      <c r="E104" s="6"/>
      <c r="F104" s="51"/>
      <c r="G104" s="6"/>
      <c r="H104" s="6"/>
      <c r="I104" s="51"/>
      <c r="J104" s="6"/>
      <c r="K104" s="6"/>
      <c r="L104" s="175"/>
      <c r="M104" s="1"/>
      <c r="N104" s="1"/>
      <c r="O104" s="7"/>
      <c r="P104" s="7"/>
      <c r="Q104" s="6"/>
      <c r="R104" s="6"/>
      <c r="S104" s="6"/>
      <c r="T104" s="6"/>
      <c r="U104" s="6"/>
      <c r="V104" s="6"/>
      <c r="W104" s="4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51"/>
      <c r="AO104" s="51"/>
      <c r="AP104" s="6"/>
      <c r="AQ104" s="6"/>
      <c r="AR104" s="6"/>
      <c r="AS104" s="6"/>
      <c r="AT104" s="51"/>
      <c r="AU104" s="51"/>
    </row>
    <row r="105" spans="1:48" ht="26.25" customHeight="1" x14ac:dyDescent="0.2">
      <c r="A105" s="38"/>
      <c r="B105" s="38"/>
      <c r="C105" s="3"/>
      <c r="D105" s="78" t="s">
        <v>56</v>
      </c>
      <c r="E105" s="45"/>
      <c r="F105" s="48"/>
      <c r="G105" s="3"/>
      <c r="H105" s="327" t="s">
        <v>57</v>
      </c>
      <c r="I105" s="327"/>
      <c r="J105" s="46"/>
      <c r="K105" s="45"/>
      <c r="L105" s="176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</row>
    <row r="106" spans="1:48" ht="11.25" customHeight="1" x14ac:dyDescent="0.25">
      <c r="A106" s="38"/>
      <c r="B106" s="38"/>
      <c r="C106" s="3"/>
      <c r="D106" s="78"/>
      <c r="E106" s="44"/>
      <c r="F106" s="44"/>
      <c r="G106" s="3"/>
      <c r="H106" s="47"/>
      <c r="I106" s="16"/>
      <c r="J106" s="39"/>
      <c r="K106" s="48"/>
      <c r="L106" s="176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</row>
    <row r="107" spans="1:48" ht="25.5" customHeight="1" x14ac:dyDescent="0.2">
      <c r="A107" s="38"/>
      <c r="B107" s="38"/>
      <c r="C107" s="3"/>
      <c r="D107" s="78" t="s">
        <v>58</v>
      </c>
      <c r="E107" s="45"/>
      <c r="F107" s="48"/>
      <c r="G107" s="3"/>
      <c r="H107" s="327" t="s">
        <v>59</v>
      </c>
      <c r="I107" s="327"/>
      <c r="J107" s="46"/>
      <c r="K107" s="45"/>
      <c r="L107" s="176"/>
      <c r="M107" s="38"/>
      <c r="N107" s="38"/>
      <c r="O107" s="38"/>
      <c r="P107" s="38"/>
      <c r="Q107" s="38"/>
      <c r="R107" s="38"/>
      <c r="S107" s="38"/>
      <c r="T107" s="39"/>
      <c r="U107" s="50"/>
      <c r="V107" s="50"/>
      <c r="W107" s="50"/>
      <c r="X107" s="50"/>
      <c r="Y107" s="50"/>
      <c r="Z107" s="50"/>
      <c r="AA107" s="50"/>
      <c r="AB107" s="50"/>
      <c r="AC107" s="50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</row>
    <row r="108" spans="1:48" ht="11.25" customHeight="1" x14ac:dyDescent="0.25">
      <c r="A108" s="10"/>
      <c r="B108" s="11"/>
      <c r="C108" s="3"/>
      <c r="D108" s="78"/>
      <c r="E108" s="44"/>
      <c r="F108" s="44"/>
      <c r="G108" s="3"/>
      <c r="H108" s="47"/>
      <c r="I108" s="16"/>
      <c r="J108" s="39"/>
      <c r="K108" s="48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0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P108" s="11"/>
      <c r="AQ108" s="11"/>
      <c r="AR108" s="11"/>
      <c r="AS108" s="11"/>
    </row>
    <row r="109" spans="1:48" ht="26.25" customHeight="1" x14ac:dyDescent="0.25">
      <c r="A109" s="10"/>
      <c r="B109" s="11"/>
      <c r="C109" s="3"/>
      <c r="D109" s="78" t="s">
        <v>85</v>
      </c>
      <c r="E109" s="49"/>
      <c r="F109" s="128"/>
      <c r="G109" s="3"/>
      <c r="H109" s="327" t="s">
        <v>60</v>
      </c>
      <c r="I109" s="327"/>
      <c r="J109" s="46"/>
      <c r="K109" s="4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0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P109" s="11"/>
      <c r="AQ109" s="11"/>
      <c r="AR109" s="11"/>
      <c r="AS109" s="11"/>
    </row>
  </sheetData>
  <mergeCells count="82">
    <mergeCell ref="E1:G1"/>
    <mergeCell ref="I1:K1"/>
    <mergeCell ref="C16:H18"/>
    <mergeCell ref="M6:R6"/>
    <mergeCell ref="M7:R7"/>
    <mergeCell ref="M8:R8"/>
    <mergeCell ref="M9:R9"/>
    <mergeCell ref="M10:R10"/>
    <mergeCell ref="M1:R1"/>
    <mergeCell ref="M2:R2"/>
    <mergeCell ref="M3:R3"/>
    <mergeCell ref="M4:R4"/>
    <mergeCell ref="M5:R5"/>
    <mergeCell ref="M11:R11"/>
    <mergeCell ref="M12:R12"/>
    <mergeCell ref="AV30:AV33"/>
    <mergeCell ref="H105:I105"/>
    <mergeCell ref="H107:I107"/>
    <mergeCell ref="H109:I109"/>
    <mergeCell ref="AF30:AK30"/>
    <mergeCell ref="T31:W31"/>
    <mergeCell ref="X31:AA31"/>
    <mergeCell ref="AB31:AE31"/>
    <mergeCell ref="AF31:AG31"/>
    <mergeCell ref="AH31:AI31"/>
    <mergeCell ref="AJ31:AK31"/>
    <mergeCell ref="AF32:AG32"/>
    <mergeCell ref="AH32:AI32"/>
    <mergeCell ref="AJ32:AK32"/>
    <mergeCell ref="AD32:AE32"/>
    <mergeCell ref="AR30:AR32"/>
    <mergeCell ref="M21:R21"/>
    <mergeCell ref="M22:R22"/>
    <mergeCell ref="T29:AC29"/>
    <mergeCell ref="AL30:AO30"/>
    <mergeCell ref="AL31:AL32"/>
    <mergeCell ref="AM31:AM32"/>
    <mergeCell ref="AN31:AN32"/>
    <mergeCell ref="AO31:AO32"/>
    <mergeCell ref="M23:R23"/>
    <mergeCell ref="M24:R24"/>
    <mergeCell ref="M25:R25"/>
    <mergeCell ref="AD29:AI29"/>
    <mergeCell ref="T30:AE30"/>
    <mergeCell ref="X32:Y32"/>
    <mergeCell ref="V32:W32"/>
    <mergeCell ref="T32:U32"/>
    <mergeCell ref="M19:R19"/>
    <mergeCell ref="M20:R20"/>
    <mergeCell ref="M14:R14"/>
    <mergeCell ref="M15:R15"/>
    <mergeCell ref="M13:R13"/>
    <mergeCell ref="M16:R16"/>
    <mergeCell ref="M17:R17"/>
    <mergeCell ref="M18:R18"/>
    <mergeCell ref="AP30:AP32"/>
    <mergeCell ref="AQ30:AQ32"/>
    <mergeCell ref="AS30:AS32"/>
    <mergeCell ref="AJ29:AK29"/>
    <mergeCell ref="AL29:AM29"/>
    <mergeCell ref="Z32:AA32"/>
    <mergeCell ref="S30:S32"/>
    <mergeCell ref="L30:O30"/>
    <mergeCell ref="P30:P33"/>
    <mergeCell ref="Q30:Q33"/>
    <mergeCell ref="R30:R32"/>
    <mergeCell ref="F30:F33"/>
    <mergeCell ref="AT30:AU30"/>
    <mergeCell ref="AT31:AT32"/>
    <mergeCell ref="AU31:AU32"/>
    <mergeCell ref="A30:A33"/>
    <mergeCell ref="B30:B33"/>
    <mergeCell ref="C30:C33"/>
    <mergeCell ref="D30:D33"/>
    <mergeCell ref="L31:O31"/>
    <mergeCell ref="G30:G33"/>
    <mergeCell ref="H30:H33"/>
    <mergeCell ref="J30:J33"/>
    <mergeCell ref="K30:K33"/>
    <mergeCell ref="I30:I33"/>
    <mergeCell ref="E30:E33"/>
    <mergeCell ref="AB32:AC32"/>
  </mergeCells>
  <pageMargins left="0.59055118110236227" right="0.39370078740157483" top="0.98425196850393704" bottom="0.39370078740157483" header="0" footer="0"/>
  <pageSetup paperSize="9" scale="50" fitToWidth="5" fitToHeight="3" orientation="landscape" r:id="rId1"/>
  <headerFooter>
    <oddFooter>&amp;R&amp;5Документ сформирован информационной системой «Фаворит» ©. Нур-Султан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10"/>
  <sheetViews>
    <sheetView topLeftCell="A5" workbookViewId="0">
      <selection activeCell="B21" sqref="B21"/>
    </sheetView>
  </sheetViews>
  <sheetFormatPr defaultColWidth="8.83203125" defaultRowHeight="12.75" x14ac:dyDescent="0.2"/>
  <cols>
    <col min="1" max="1" width="3.33203125" customWidth="1"/>
    <col min="2" max="2" width="26.6640625" customWidth="1"/>
    <col min="3" max="3" width="28.6640625" customWidth="1"/>
    <col min="4" max="4" width="19.1640625" customWidth="1"/>
    <col min="5" max="5" width="10.5" customWidth="1"/>
    <col min="6" max="6" width="17.33203125" customWidth="1"/>
    <col min="7" max="8" width="10" customWidth="1"/>
    <col min="9" max="9" width="11.5" customWidth="1"/>
    <col min="10" max="10" width="9.6640625" customWidth="1"/>
    <col min="11" max="11" width="12.5" customWidth="1"/>
    <col min="12" max="12" width="12.83203125" customWidth="1"/>
    <col min="13" max="13" width="11.6640625" customWidth="1"/>
    <col min="14" max="14" width="10.5" customWidth="1"/>
    <col min="15" max="15" width="10.33203125" style="38" customWidth="1"/>
    <col min="16" max="16" width="12.6640625" customWidth="1"/>
    <col min="17" max="17" width="10.83203125" style="38" customWidth="1"/>
    <col min="18" max="18" width="13" customWidth="1"/>
    <col min="19" max="20" width="15.1640625" customWidth="1"/>
    <col min="21" max="21" width="7.5" customWidth="1"/>
    <col min="22" max="23" width="8" customWidth="1"/>
    <col min="24" max="24" width="11.33203125" customWidth="1"/>
    <col min="25" max="26" width="8.1640625" customWidth="1"/>
    <col min="27" max="27" width="11.5" customWidth="1"/>
    <col min="28" max="29" width="8" customWidth="1"/>
    <col min="30" max="30" width="13.6640625" customWidth="1"/>
    <col min="31" max="31" width="6.83203125" customWidth="1"/>
    <col min="32" max="32" width="12.1640625" customWidth="1"/>
    <col min="33" max="33" width="8.6640625" customWidth="1"/>
    <col min="34" max="34" width="12.1640625" customWidth="1"/>
    <col min="35" max="35" width="9.83203125" customWidth="1"/>
    <col min="36" max="36" width="11.33203125" customWidth="1"/>
    <col min="37" max="37" width="8.1640625" customWidth="1"/>
    <col min="38" max="38" width="16.5" customWidth="1"/>
    <col min="39" max="39" width="12.1640625" customWidth="1"/>
    <col min="40" max="40" width="11.5" customWidth="1"/>
    <col min="41" max="41" width="14" customWidth="1"/>
    <col min="42" max="42" width="14.5" customWidth="1"/>
    <col min="43" max="43" width="12.33203125" customWidth="1"/>
    <col min="44" max="44" width="8.6640625" customWidth="1"/>
    <col min="45" max="45" width="14.1640625" customWidth="1"/>
    <col min="46" max="46" width="15.33203125" customWidth="1"/>
    <col min="47" max="47" width="12.1640625" style="38" customWidth="1"/>
    <col min="48" max="48" width="12.83203125" style="38" customWidth="1"/>
    <col min="49" max="49" width="14.6640625" customWidth="1"/>
    <col min="50" max="50" width="15" customWidth="1"/>
    <col min="51" max="51" width="6.33203125" customWidth="1"/>
    <col min="52" max="52" width="12.5" customWidth="1"/>
    <col min="53" max="53" width="11.5" customWidth="1"/>
  </cols>
  <sheetData>
    <row r="1" spans="1:74" s="39" customFormat="1" ht="141.75" customHeight="1" x14ac:dyDescent="0.2">
      <c r="A1" s="10"/>
      <c r="B1" s="23"/>
      <c r="C1" s="82" t="s">
        <v>89</v>
      </c>
      <c r="D1" s="82"/>
      <c r="E1" s="333"/>
      <c r="F1" s="333"/>
      <c r="L1" s="115"/>
      <c r="M1" s="115"/>
      <c r="N1" s="334" t="s">
        <v>92</v>
      </c>
      <c r="O1" s="334"/>
      <c r="P1" s="334"/>
      <c r="Q1" s="115"/>
      <c r="R1" s="115"/>
      <c r="S1" s="115"/>
      <c r="T1" s="83"/>
      <c r="U1" s="83"/>
      <c r="V1" s="84"/>
      <c r="W1" s="84"/>
      <c r="X1" s="83"/>
      <c r="AN1" s="10"/>
      <c r="BS1" s="10"/>
      <c r="BT1" s="10"/>
      <c r="BU1" s="10"/>
    </row>
    <row r="2" spans="1:74" s="39" customFormat="1" x14ac:dyDescent="0.2">
      <c r="A2" s="10"/>
      <c r="B2" s="38"/>
      <c r="C2" s="38"/>
      <c r="D2" s="38"/>
      <c r="E2" s="38"/>
      <c r="L2" s="345"/>
      <c r="M2" s="345"/>
      <c r="N2" s="345"/>
      <c r="O2" s="345"/>
      <c r="P2" s="345"/>
      <c r="Q2" s="345"/>
      <c r="R2" s="345"/>
      <c r="S2" s="345"/>
      <c r="T2" s="85"/>
      <c r="U2" s="9"/>
      <c r="V2" s="9"/>
      <c r="W2" s="9"/>
      <c r="X2" s="9"/>
      <c r="AN2" s="10"/>
      <c r="BS2" s="10"/>
      <c r="BT2" s="10"/>
      <c r="BU2" s="10"/>
    </row>
    <row r="3" spans="1:74" s="39" customFormat="1" ht="12.75" customHeight="1" x14ac:dyDescent="0.2">
      <c r="A3" s="10"/>
      <c r="B3" s="38"/>
      <c r="E3" s="351" t="s">
        <v>3</v>
      </c>
      <c r="F3" s="351"/>
      <c r="G3" s="351"/>
      <c r="H3" s="351"/>
      <c r="I3" s="351"/>
      <c r="J3" s="351"/>
      <c r="K3" s="351"/>
      <c r="L3" s="345"/>
      <c r="M3" s="345"/>
      <c r="N3" s="345"/>
      <c r="O3" s="345"/>
      <c r="P3" s="345"/>
      <c r="Q3" s="345"/>
      <c r="R3" s="345"/>
      <c r="S3" s="345"/>
      <c r="T3" s="85"/>
      <c r="U3" s="9"/>
      <c r="V3" s="9"/>
      <c r="W3" s="9"/>
      <c r="X3" s="9"/>
      <c r="AN3" s="10"/>
      <c r="BS3" s="10"/>
      <c r="BT3" s="10"/>
      <c r="BU3" s="10"/>
    </row>
    <row r="4" spans="1:74" s="39" customFormat="1" ht="26.25" customHeight="1" x14ac:dyDescent="0.25">
      <c r="A4" s="10"/>
      <c r="B4" s="38"/>
      <c r="E4" s="352" t="s">
        <v>88</v>
      </c>
      <c r="F4" s="352"/>
      <c r="G4" s="352"/>
      <c r="H4" s="352"/>
      <c r="I4" s="352"/>
      <c r="J4" s="352"/>
      <c r="K4" s="352"/>
      <c r="L4" s="345"/>
      <c r="M4" s="345"/>
      <c r="N4" s="345"/>
      <c r="O4" s="345"/>
      <c r="P4" s="345"/>
      <c r="Q4" s="345"/>
      <c r="R4" s="345"/>
      <c r="S4" s="345"/>
      <c r="T4" s="9"/>
      <c r="U4" s="9"/>
      <c r="V4" s="9"/>
      <c r="W4" s="9"/>
      <c r="X4" s="9"/>
      <c r="AN4" s="10"/>
      <c r="BS4" s="10"/>
      <c r="BT4" s="10"/>
      <c r="BU4" s="10"/>
    </row>
    <row r="5" spans="1:74" s="39" customFormat="1" ht="14.25" customHeight="1" x14ac:dyDescent="0.2">
      <c r="A5" s="10"/>
      <c r="B5" s="38"/>
      <c r="F5" s="38"/>
      <c r="G5" s="38"/>
      <c r="H5" s="38"/>
      <c r="L5" s="345"/>
      <c r="M5" s="345"/>
      <c r="N5" s="345"/>
      <c r="O5" s="345"/>
      <c r="P5" s="345"/>
      <c r="Q5" s="345"/>
      <c r="R5" s="345"/>
      <c r="S5" s="345"/>
      <c r="T5" s="85"/>
      <c r="U5" s="9"/>
      <c r="V5" s="9"/>
      <c r="W5" s="9"/>
      <c r="X5" s="9"/>
      <c r="AN5" s="10"/>
      <c r="BS5" s="10"/>
      <c r="BT5" s="10"/>
      <c r="BU5" s="10"/>
    </row>
    <row r="6" spans="1:74" s="39" customFormat="1" ht="12.75" customHeight="1" x14ac:dyDescent="0.2">
      <c r="A6" s="10"/>
      <c r="B6" s="38"/>
      <c r="E6" s="335" t="str">
        <f>'в часах'!C16</f>
        <v>Коммунальное государственное учреждение "Общеобразовательная школа №2 села Никольское  отдела образования по Буландынскому району управления образования Акмолинской области"</v>
      </c>
      <c r="F6" s="335"/>
      <c r="G6" s="335"/>
      <c r="H6" s="335"/>
      <c r="I6" s="335"/>
      <c r="J6" s="335"/>
      <c r="K6" s="335"/>
      <c r="L6" s="345"/>
      <c r="M6" s="345"/>
      <c r="N6" s="345"/>
      <c r="O6" s="345"/>
      <c r="P6" s="345"/>
      <c r="Q6" s="345"/>
      <c r="R6" s="345"/>
      <c r="S6" s="345"/>
      <c r="T6" s="85"/>
      <c r="U6" s="9"/>
      <c r="V6" s="9"/>
      <c r="W6" s="9"/>
      <c r="X6" s="9"/>
      <c r="AN6" s="10"/>
      <c r="BS6" s="10"/>
      <c r="BT6" s="10"/>
      <c r="BU6" s="10"/>
    </row>
    <row r="7" spans="1:74" s="39" customFormat="1" ht="12.75" customHeight="1" x14ac:dyDescent="0.2">
      <c r="A7" s="38"/>
      <c r="B7" s="38"/>
      <c r="E7" s="335"/>
      <c r="F7" s="335"/>
      <c r="G7" s="335"/>
      <c r="H7" s="335"/>
      <c r="I7" s="335"/>
      <c r="J7" s="335"/>
      <c r="K7" s="335"/>
      <c r="L7" s="345"/>
      <c r="M7" s="345"/>
      <c r="N7" s="345"/>
      <c r="O7" s="345"/>
      <c r="P7" s="345"/>
      <c r="Q7" s="345"/>
      <c r="R7" s="345"/>
      <c r="S7" s="345"/>
      <c r="T7" s="85"/>
      <c r="U7" s="9"/>
      <c r="V7" s="9"/>
      <c r="W7" s="9"/>
      <c r="X7" s="9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</row>
    <row r="8" spans="1:74" s="39" customFormat="1" ht="25.5" customHeight="1" x14ac:dyDescent="0.2">
      <c r="A8" s="38"/>
      <c r="B8" s="38"/>
      <c r="E8" s="335"/>
      <c r="F8" s="335"/>
      <c r="G8" s="335"/>
      <c r="H8" s="335"/>
      <c r="I8" s="335"/>
      <c r="J8" s="335"/>
      <c r="K8" s="335"/>
      <c r="L8" s="345"/>
      <c r="M8" s="345"/>
      <c r="N8" s="345"/>
      <c r="O8" s="345"/>
      <c r="P8" s="345"/>
      <c r="Q8" s="345"/>
      <c r="R8" s="345"/>
      <c r="S8" s="345"/>
      <c r="T8" s="85"/>
      <c r="U8" s="9"/>
      <c r="V8" s="9"/>
      <c r="W8" s="9"/>
      <c r="X8" s="9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</row>
    <row r="9" spans="1:74" s="39" customFormat="1" x14ac:dyDescent="0.2">
      <c r="A9" s="38"/>
      <c r="B9" s="38"/>
      <c r="F9" s="38"/>
      <c r="G9" s="38"/>
      <c r="H9" s="38"/>
      <c r="L9" s="345"/>
      <c r="M9" s="345"/>
      <c r="N9" s="345"/>
      <c r="O9" s="345"/>
      <c r="P9" s="345"/>
      <c r="Q9" s="345"/>
      <c r="R9" s="345"/>
      <c r="S9" s="345"/>
      <c r="T9" s="85"/>
      <c r="U9" s="9"/>
      <c r="V9" s="9"/>
      <c r="W9" s="9"/>
      <c r="X9" s="9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</row>
    <row r="10" spans="1:74" s="39" customFormat="1" x14ac:dyDescent="0.2">
      <c r="A10" s="12"/>
      <c r="C10" s="40" t="s">
        <v>52</v>
      </c>
      <c r="D10" s="40"/>
      <c r="E10" s="40" t="s">
        <v>86</v>
      </c>
      <c r="G10" s="12"/>
      <c r="I10" s="12"/>
      <c r="J10" s="40" t="s">
        <v>87</v>
      </c>
      <c r="L10" s="40"/>
      <c r="M10" s="40"/>
      <c r="N10" s="40"/>
      <c r="O10" s="40"/>
      <c r="P10" s="40"/>
      <c r="Q10" s="40"/>
      <c r="R10" s="40"/>
      <c r="S10" s="40"/>
      <c r="T10" s="40"/>
      <c r="U10" s="38"/>
      <c r="V10" s="21"/>
      <c r="W10" s="21"/>
      <c r="X10" s="21"/>
      <c r="Y10" s="9"/>
      <c r="Z10" s="9"/>
      <c r="AA10" s="9"/>
      <c r="AB10" s="40"/>
      <c r="AC10" s="40"/>
      <c r="AD10" s="13"/>
      <c r="AE10" s="13"/>
      <c r="AF10" s="13"/>
      <c r="AG10" s="13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9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12"/>
      <c r="BS10" s="12"/>
      <c r="BT10" s="67"/>
      <c r="BU10" s="38"/>
      <c r="BV10" s="38"/>
    </row>
    <row r="11" spans="1:74" s="39" customFormat="1" x14ac:dyDescent="0.2">
      <c r="A11" s="12"/>
      <c r="B11" s="40"/>
      <c r="C11" s="40"/>
      <c r="D11" s="15"/>
      <c r="E11" s="15"/>
      <c r="F11" s="15"/>
      <c r="G11" s="12"/>
      <c r="H11" s="12"/>
      <c r="I11" s="12"/>
      <c r="J11" s="12"/>
      <c r="K11" s="12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38"/>
      <c r="W11" s="51"/>
      <c r="X11" s="51"/>
      <c r="Y11" s="9"/>
      <c r="Z11" s="9"/>
      <c r="AA11" s="9"/>
      <c r="AB11" s="40"/>
      <c r="AC11" s="40"/>
      <c r="AD11" s="40"/>
      <c r="AE11" s="13"/>
      <c r="AF11" s="13"/>
      <c r="AG11" s="13"/>
      <c r="AH11" s="13"/>
      <c r="AI11" s="38"/>
      <c r="AJ11" s="38"/>
      <c r="AK11" s="14"/>
      <c r="AL11" s="14"/>
      <c r="AM11" s="14"/>
      <c r="AN11" s="14"/>
      <c r="AO11" s="14"/>
      <c r="AP11" s="14"/>
      <c r="AQ11" s="14"/>
      <c r="AR11" s="51"/>
      <c r="AS11" s="51"/>
      <c r="AT11" s="51"/>
      <c r="AU11" s="51"/>
      <c r="AV11" s="51"/>
      <c r="AW11" s="9"/>
      <c r="AX11" s="9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12"/>
      <c r="BT11" s="12"/>
      <c r="BU11" s="67"/>
      <c r="BV11" s="38"/>
    </row>
    <row r="12" spans="1:74" s="39" customFormat="1" ht="55.9" hidden="1" customHeight="1" x14ac:dyDescent="0.2">
      <c r="A12" s="12"/>
      <c r="B12" s="40"/>
      <c r="C12" s="12"/>
      <c r="D12" s="12"/>
      <c r="E12" s="12"/>
      <c r="F12" s="12"/>
      <c r="G12" s="12"/>
      <c r="H12" s="12"/>
      <c r="I12" s="12"/>
      <c r="J12" s="12"/>
      <c r="K12" s="40"/>
      <c r="L12" s="40"/>
      <c r="M12" s="40"/>
      <c r="N12" s="40"/>
      <c r="O12" s="40"/>
      <c r="P12" s="40"/>
      <c r="Q12" s="40"/>
      <c r="S12" s="65" t="s">
        <v>46</v>
      </c>
      <c r="T12" s="65" t="s">
        <v>48</v>
      </c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07" t="s">
        <v>50</v>
      </c>
      <c r="AF12" s="307"/>
      <c r="AG12" s="307"/>
      <c r="AH12" s="307"/>
      <c r="AI12" s="307"/>
      <c r="AJ12" s="307"/>
      <c r="AK12" s="306" t="s">
        <v>47</v>
      </c>
      <c r="AL12" s="306"/>
      <c r="AM12" s="307" t="s">
        <v>49</v>
      </c>
      <c r="AN12" s="307"/>
      <c r="AO12" s="66"/>
      <c r="AP12" s="66"/>
      <c r="AQ12" s="66"/>
      <c r="AR12" s="51"/>
      <c r="AS12" s="67"/>
      <c r="AT12" s="67"/>
      <c r="AU12" s="67"/>
      <c r="AV12" s="67"/>
      <c r="AW12" s="67"/>
      <c r="AX12" s="67"/>
    </row>
    <row r="13" spans="1:74" s="41" customFormat="1" ht="37.5" customHeight="1" x14ac:dyDescent="0.2">
      <c r="A13" s="292" t="s">
        <v>4</v>
      </c>
      <c r="B13" s="292" t="s">
        <v>5</v>
      </c>
      <c r="C13" s="292" t="s">
        <v>42</v>
      </c>
      <c r="D13" s="288" t="s">
        <v>6</v>
      </c>
      <c r="E13" s="288" t="s">
        <v>17</v>
      </c>
      <c r="F13" s="288" t="s">
        <v>7</v>
      </c>
      <c r="G13" s="288" t="s">
        <v>18</v>
      </c>
      <c r="H13" s="288" t="s">
        <v>67</v>
      </c>
      <c r="I13" s="288" t="s">
        <v>8</v>
      </c>
      <c r="J13" s="288" t="s">
        <v>19</v>
      </c>
      <c r="K13" s="353" t="s">
        <v>61</v>
      </c>
      <c r="L13" s="353"/>
      <c r="M13" s="353"/>
      <c r="N13" s="353"/>
      <c r="O13" s="353"/>
      <c r="P13" s="300" t="s">
        <v>79</v>
      </c>
      <c r="Q13" s="300" t="s">
        <v>95</v>
      </c>
      <c r="R13" s="303" t="s">
        <v>97</v>
      </c>
      <c r="S13" s="292" t="s">
        <v>68</v>
      </c>
      <c r="T13" s="292" t="s">
        <v>69</v>
      </c>
      <c r="U13" s="321" t="s">
        <v>62</v>
      </c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3"/>
      <c r="AG13" s="328" t="s">
        <v>63</v>
      </c>
      <c r="AH13" s="329"/>
      <c r="AI13" s="329"/>
      <c r="AJ13" s="329"/>
      <c r="AK13" s="329"/>
      <c r="AL13" s="330"/>
      <c r="AM13" s="312" t="s">
        <v>77</v>
      </c>
      <c r="AN13" s="313"/>
      <c r="AO13" s="313"/>
      <c r="AP13" s="314"/>
      <c r="AQ13" s="292" t="s">
        <v>51</v>
      </c>
      <c r="AR13" s="292" t="s">
        <v>43</v>
      </c>
      <c r="AS13" s="292" t="s">
        <v>45</v>
      </c>
      <c r="AT13" s="292" t="s">
        <v>78</v>
      </c>
      <c r="AU13" s="291" t="s">
        <v>98</v>
      </c>
      <c r="AV13" s="291"/>
      <c r="AW13" s="324" t="s">
        <v>80</v>
      </c>
      <c r="AX13" s="324" t="s">
        <v>81</v>
      </c>
      <c r="AY13" s="324" t="s">
        <v>82</v>
      </c>
      <c r="AZ13" s="324" t="s">
        <v>83</v>
      </c>
      <c r="BA13" s="346" t="s">
        <v>96</v>
      </c>
    </row>
    <row r="14" spans="1:74" s="41" customFormat="1" ht="19.5" customHeight="1" x14ac:dyDescent="0.2">
      <c r="A14" s="293"/>
      <c r="B14" s="293"/>
      <c r="C14" s="293"/>
      <c r="D14" s="289"/>
      <c r="E14" s="289"/>
      <c r="F14" s="289"/>
      <c r="G14" s="289"/>
      <c r="H14" s="289"/>
      <c r="I14" s="289"/>
      <c r="J14" s="289"/>
      <c r="K14" s="347" t="s">
        <v>10</v>
      </c>
      <c r="L14" s="348"/>
      <c r="M14" s="348"/>
      <c r="N14" s="349"/>
      <c r="O14" s="293" t="s">
        <v>94</v>
      </c>
      <c r="P14" s="301"/>
      <c r="Q14" s="301"/>
      <c r="R14" s="304"/>
      <c r="S14" s="293"/>
      <c r="T14" s="293"/>
      <c r="U14" s="321" t="s">
        <v>64</v>
      </c>
      <c r="V14" s="322"/>
      <c r="W14" s="322"/>
      <c r="X14" s="323"/>
      <c r="Y14" s="321" t="s">
        <v>65</v>
      </c>
      <c r="Z14" s="322"/>
      <c r="AA14" s="322"/>
      <c r="AB14" s="323"/>
      <c r="AC14" s="321" t="s">
        <v>66</v>
      </c>
      <c r="AD14" s="322"/>
      <c r="AE14" s="322"/>
      <c r="AF14" s="323"/>
      <c r="AG14" s="328" t="s">
        <v>70</v>
      </c>
      <c r="AH14" s="330"/>
      <c r="AI14" s="328" t="s">
        <v>71</v>
      </c>
      <c r="AJ14" s="330"/>
      <c r="AK14" s="328" t="s">
        <v>72</v>
      </c>
      <c r="AL14" s="330"/>
      <c r="AM14" s="292" t="s">
        <v>73</v>
      </c>
      <c r="AN14" s="292" t="s">
        <v>74</v>
      </c>
      <c r="AO14" s="292" t="s">
        <v>75</v>
      </c>
      <c r="AP14" s="292" t="s">
        <v>76</v>
      </c>
      <c r="AQ14" s="293"/>
      <c r="AR14" s="293"/>
      <c r="AS14" s="293"/>
      <c r="AT14" s="293"/>
      <c r="AU14" s="291" t="s">
        <v>99</v>
      </c>
      <c r="AV14" s="291" t="s">
        <v>100</v>
      </c>
      <c r="AW14" s="325"/>
      <c r="AX14" s="325"/>
      <c r="AY14" s="325"/>
      <c r="AZ14" s="325"/>
      <c r="BA14" s="346"/>
    </row>
    <row r="15" spans="1:74" s="41" customFormat="1" ht="59.25" customHeight="1" x14ac:dyDescent="0.2">
      <c r="A15" s="293"/>
      <c r="B15" s="293"/>
      <c r="C15" s="293"/>
      <c r="D15" s="289"/>
      <c r="E15" s="289"/>
      <c r="F15" s="289"/>
      <c r="G15" s="289"/>
      <c r="H15" s="289"/>
      <c r="I15" s="289"/>
      <c r="J15" s="289"/>
      <c r="K15" s="68" t="s">
        <v>1</v>
      </c>
      <c r="L15" s="68" t="s">
        <v>11</v>
      </c>
      <c r="M15" s="68" t="s">
        <v>12</v>
      </c>
      <c r="N15" s="68" t="s">
        <v>13</v>
      </c>
      <c r="O15" s="293"/>
      <c r="P15" s="301"/>
      <c r="Q15" s="301"/>
      <c r="R15" s="304"/>
      <c r="S15" s="293"/>
      <c r="T15" s="293"/>
      <c r="U15" s="298">
        <v>0.4</v>
      </c>
      <c r="V15" s="299"/>
      <c r="W15" s="298">
        <v>0.5</v>
      </c>
      <c r="X15" s="299"/>
      <c r="Y15" s="298">
        <v>0.4</v>
      </c>
      <c r="Z15" s="299"/>
      <c r="AA15" s="298">
        <v>0.5</v>
      </c>
      <c r="AB15" s="299"/>
      <c r="AC15" s="298">
        <v>0.4</v>
      </c>
      <c r="AD15" s="299"/>
      <c r="AE15" s="298">
        <v>0.5</v>
      </c>
      <c r="AF15" s="299"/>
      <c r="AG15" s="331">
        <v>0.5</v>
      </c>
      <c r="AH15" s="332"/>
      <c r="AI15" s="331">
        <v>0.6</v>
      </c>
      <c r="AJ15" s="332"/>
      <c r="AK15" s="331">
        <v>0.6</v>
      </c>
      <c r="AL15" s="332"/>
      <c r="AM15" s="294"/>
      <c r="AN15" s="294"/>
      <c r="AO15" s="294"/>
      <c r="AP15" s="294"/>
      <c r="AQ15" s="294"/>
      <c r="AR15" s="294"/>
      <c r="AS15" s="294"/>
      <c r="AT15" s="294"/>
      <c r="AU15" s="291"/>
      <c r="AV15" s="291"/>
      <c r="AW15" s="326"/>
      <c r="AX15" s="326"/>
      <c r="AY15" s="326"/>
      <c r="AZ15" s="326"/>
      <c r="BA15" s="346"/>
    </row>
    <row r="16" spans="1:74" s="41" customFormat="1" ht="20.25" customHeight="1" x14ac:dyDescent="0.2">
      <c r="A16" s="294"/>
      <c r="B16" s="294"/>
      <c r="C16" s="294"/>
      <c r="D16" s="290"/>
      <c r="E16" s="290"/>
      <c r="F16" s="290"/>
      <c r="G16" s="290"/>
      <c r="H16" s="290"/>
      <c r="I16" s="290"/>
      <c r="J16" s="290"/>
      <c r="K16" s="69" t="s">
        <v>15</v>
      </c>
      <c r="L16" s="69" t="s">
        <v>15</v>
      </c>
      <c r="M16" s="69" t="s">
        <v>15</v>
      </c>
      <c r="N16" s="69" t="s">
        <v>15</v>
      </c>
      <c r="O16" s="294"/>
      <c r="P16" s="302"/>
      <c r="Q16" s="302"/>
      <c r="R16" s="305"/>
      <c r="S16" s="294"/>
      <c r="T16" s="294"/>
      <c r="U16" s="71">
        <v>0.5</v>
      </c>
      <c r="V16" s="71">
        <v>1</v>
      </c>
      <c r="W16" s="71">
        <v>0.5</v>
      </c>
      <c r="X16" s="71">
        <v>1</v>
      </c>
      <c r="Y16" s="71">
        <v>0.5</v>
      </c>
      <c r="Z16" s="71">
        <v>1</v>
      </c>
      <c r="AA16" s="71">
        <v>0.5</v>
      </c>
      <c r="AB16" s="71">
        <v>1</v>
      </c>
      <c r="AC16" s="71">
        <v>0.5</v>
      </c>
      <c r="AD16" s="71">
        <v>1</v>
      </c>
      <c r="AE16" s="71">
        <v>0.5</v>
      </c>
      <c r="AF16" s="71">
        <v>1</v>
      </c>
      <c r="AG16" s="72">
        <v>0.5</v>
      </c>
      <c r="AH16" s="72">
        <v>1</v>
      </c>
      <c r="AI16" s="72">
        <v>0.5</v>
      </c>
      <c r="AJ16" s="72">
        <v>1</v>
      </c>
      <c r="AK16" s="72">
        <v>0.5</v>
      </c>
      <c r="AL16" s="72">
        <v>1</v>
      </c>
      <c r="AM16" s="70" t="s">
        <v>14</v>
      </c>
      <c r="AN16" s="70" t="s">
        <v>14</v>
      </c>
      <c r="AO16" s="70" t="s">
        <v>14</v>
      </c>
      <c r="AP16" s="70" t="s">
        <v>14</v>
      </c>
      <c r="AQ16" s="70" t="s">
        <v>44</v>
      </c>
      <c r="AR16" s="70" t="s">
        <v>14</v>
      </c>
      <c r="AS16" s="70" t="s">
        <v>14</v>
      </c>
      <c r="AT16" s="70" t="s">
        <v>14</v>
      </c>
      <c r="AU16" s="70" t="s">
        <v>14</v>
      </c>
      <c r="AV16" s="70" t="s">
        <v>14</v>
      </c>
      <c r="AW16" s="75" t="s">
        <v>84</v>
      </c>
      <c r="AX16" s="76" t="s">
        <v>84</v>
      </c>
      <c r="AY16" s="77"/>
      <c r="AZ16" s="76" t="s">
        <v>84</v>
      </c>
      <c r="BA16" s="346"/>
    </row>
    <row r="17" spans="1:53" s="119" customFormat="1" ht="48" x14ac:dyDescent="0.2">
      <c r="A17" s="87">
        <f>'в часах'!A34</f>
        <v>1</v>
      </c>
      <c r="B17" s="88" t="str">
        <f>'в часах'!B34</f>
        <v>Байгужина Эльмира Шарифуловна</v>
      </c>
      <c r="C17" s="88" t="str">
        <f>'в часах'!C34</f>
        <v>Учитель, русский язык и литература</v>
      </c>
      <c r="D17" s="88" t="str">
        <f>'в часах'!D34</f>
        <v>Высшее, Евразийский университет, 1996 г. №0104722</v>
      </c>
      <c r="E17" s="86" t="str">
        <f>'в часах'!E34</f>
        <v>28.04</v>
      </c>
      <c r="F17" s="86" t="str">
        <f>'в часах'!G34</f>
        <v>В21</v>
      </c>
      <c r="G17" s="86" t="str">
        <f>'в часах'!H34</f>
        <v>5,41</v>
      </c>
      <c r="H17" s="86">
        <f>'в часах'!I34</f>
        <v>0</v>
      </c>
      <c r="I17" s="111">
        <f>'в часах'!J34</f>
        <v>0</v>
      </c>
      <c r="J17" s="112">
        <f>'в часах'!K34</f>
        <v>0</v>
      </c>
      <c r="K17" s="57"/>
      <c r="L17" s="57"/>
      <c r="M17" s="57"/>
      <c r="N17" s="57"/>
      <c r="O17" s="57">
        <f>K17+L17+M17+N17</f>
        <v>0</v>
      </c>
      <c r="P17" s="113">
        <f>O17*'в часах'!P34</f>
        <v>0</v>
      </c>
      <c r="Q17" s="113">
        <f>O17+P17</f>
        <v>0</v>
      </c>
      <c r="R17" s="57">
        <f>Q17*'в часах'!Q34</f>
        <v>0</v>
      </c>
      <c r="S17" s="57">
        <f>(L17+M17+N17)*1.25*30%</f>
        <v>0</v>
      </c>
      <c r="T17" s="57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57"/>
      <c r="AN17" s="57"/>
      <c r="AO17" s="57"/>
      <c r="AP17" s="57"/>
      <c r="AQ17" s="89"/>
      <c r="AR17" s="89"/>
      <c r="AS17" s="89"/>
      <c r="AT17" s="89"/>
      <c r="AU17" s="89"/>
      <c r="AV17" s="89"/>
      <c r="AW17" s="117">
        <f>SUM(R17:AV17)</f>
        <v>0</v>
      </c>
      <c r="AX17" s="117">
        <f>AW17+Q17</f>
        <v>0</v>
      </c>
      <c r="AY17" s="118">
        <v>12</v>
      </c>
      <c r="AZ17" s="117">
        <f>AY17*AX17</f>
        <v>0</v>
      </c>
      <c r="BA17" s="124"/>
    </row>
    <row r="18" spans="1:53" s="120" customFormat="1" ht="24" x14ac:dyDescent="0.2">
      <c r="A18" s="87">
        <f>1+A17</f>
        <v>2</v>
      </c>
      <c r="B18" s="88" t="str">
        <f>'в часах'!B35</f>
        <v>вакансия</v>
      </c>
      <c r="C18" s="88" t="str">
        <f>'в часах'!C35</f>
        <v>Учитель, русский язык и литература</v>
      </c>
      <c r="D18" s="88" t="str">
        <f>'в часах'!D35</f>
        <v>высшее</v>
      </c>
      <c r="E18" s="86" t="str">
        <f>'в часах'!E35</f>
        <v>28.04</v>
      </c>
      <c r="F18" s="86" t="str">
        <f>'в часах'!G35</f>
        <v>В21</v>
      </c>
      <c r="G18" s="86" t="str">
        <f>'в часах'!H35</f>
        <v>5,41</v>
      </c>
      <c r="H18" s="86">
        <f>'в часах'!I35</f>
        <v>0</v>
      </c>
      <c r="I18" s="111">
        <f>'в часах'!J35</f>
        <v>0</v>
      </c>
      <c r="J18" s="112">
        <f>'в часах'!K35</f>
        <v>0</v>
      </c>
      <c r="K18" s="57"/>
      <c r="L18" s="57">
        <v>125660</v>
      </c>
      <c r="M18" s="57"/>
      <c r="N18" s="57"/>
      <c r="O18" s="57">
        <f t="shared" ref="O18:O81" si="0">K18+L18+M18+N18</f>
        <v>125660</v>
      </c>
      <c r="P18" s="113">
        <f>O18*'в часах'!P35</f>
        <v>31415</v>
      </c>
      <c r="Q18" s="113">
        <f t="shared" ref="Q18:Q81" si="1">O18+P18</f>
        <v>157075</v>
      </c>
      <c r="R18" s="57">
        <f>Q18*'в часах'!Q35</f>
        <v>15707.5</v>
      </c>
      <c r="S18" s="57">
        <f t="shared" ref="S18:S81" si="2">(L18+M18+N18)*1.25*30%</f>
        <v>47122.5</v>
      </c>
      <c r="T18" s="57"/>
      <c r="U18" s="116">
        <v>2655</v>
      </c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>
        <v>4424</v>
      </c>
      <c r="AH18" s="116"/>
      <c r="AI18" s="116"/>
      <c r="AJ18" s="116"/>
      <c r="AK18" s="116"/>
      <c r="AL18" s="116"/>
      <c r="AM18" s="57"/>
      <c r="AN18" s="57"/>
      <c r="AO18" s="57"/>
      <c r="AP18" s="57"/>
      <c r="AQ18" s="89"/>
      <c r="AR18" s="89"/>
      <c r="AS18" s="89"/>
      <c r="AT18" s="89"/>
      <c r="AU18" s="89"/>
      <c r="AV18" s="89"/>
      <c r="AW18" s="117">
        <f t="shared" ref="AW18:AW81" si="3">SUM(R18:AV18)</f>
        <v>69909</v>
      </c>
      <c r="AX18" s="117">
        <f t="shared" ref="AX18:AX81" si="4">AW18+Q18</f>
        <v>226984</v>
      </c>
      <c r="AY18" s="118">
        <v>12</v>
      </c>
      <c r="AZ18" s="117">
        <f t="shared" ref="AZ18:AZ81" si="5">AY18*AX18</f>
        <v>2723808</v>
      </c>
      <c r="BA18" s="124"/>
    </row>
    <row r="19" spans="1:53" s="120" customFormat="1" ht="12" x14ac:dyDescent="0.2">
      <c r="A19" s="87">
        <v>2</v>
      </c>
      <c r="B19" s="88" t="e">
        <f>'в часах'!#REF!</f>
        <v>#REF!</v>
      </c>
      <c r="C19" s="88" t="e">
        <f>'в часах'!#REF!</f>
        <v>#REF!</v>
      </c>
      <c r="D19" s="88" t="e">
        <f>'в часах'!#REF!</f>
        <v>#REF!</v>
      </c>
      <c r="E19" s="86" t="e">
        <f>'в часах'!#REF!</f>
        <v>#REF!</v>
      </c>
      <c r="F19" s="86" t="str">
        <f>'в часах'!G36</f>
        <v>В21</v>
      </c>
      <c r="G19" s="86" t="str">
        <f>'в часах'!H36</f>
        <v>5,41</v>
      </c>
      <c r="H19" s="86">
        <f>'в часах'!I36</f>
        <v>0</v>
      </c>
      <c r="I19" s="111">
        <f>'в часах'!J36</f>
        <v>0</v>
      </c>
      <c r="J19" s="112">
        <f>'в часах'!K36</f>
        <v>0</v>
      </c>
      <c r="K19" s="57"/>
      <c r="L19" s="57"/>
      <c r="M19" s="110">
        <v>40261</v>
      </c>
      <c r="N19" s="57">
        <v>10065</v>
      </c>
      <c r="O19" s="57">
        <f t="shared" si="0"/>
        <v>50326</v>
      </c>
      <c r="P19" s="113">
        <f>O19*'в часах'!P36</f>
        <v>12581.5</v>
      </c>
      <c r="Q19" s="113">
        <f t="shared" si="1"/>
        <v>62907.5</v>
      </c>
      <c r="R19" s="57">
        <f>Q19*'в часах'!Q36</f>
        <v>6290.75</v>
      </c>
      <c r="S19" s="57">
        <f t="shared" si="2"/>
        <v>18872.25</v>
      </c>
      <c r="T19" s="57">
        <v>885</v>
      </c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57"/>
      <c r="AN19" s="57"/>
      <c r="AO19" s="57"/>
      <c r="AP19" s="57"/>
      <c r="AQ19" s="89"/>
      <c r="AR19" s="89"/>
      <c r="AS19" s="89"/>
      <c r="AT19" s="89"/>
      <c r="AU19" s="89"/>
      <c r="AV19" s="89"/>
      <c r="AW19" s="117">
        <f t="shared" si="3"/>
        <v>26048</v>
      </c>
      <c r="AX19" s="117">
        <f t="shared" si="4"/>
        <v>88955.5</v>
      </c>
      <c r="AY19" s="118">
        <v>12</v>
      </c>
      <c r="AZ19" s="117">
        <f t="shared" si="5"/>
        <v>1067466</v>
      </c>
      <c r="BA19" s="124"/>
    </row>
    <row r="20" spans="1:53" s="121" customFormat="1" ht="48" x14ac:dyDescent="0.2">
      <c r="A20" s="87">
        <f t="shared" ref="A20" si="6">1+A19</f>
        <v>3</v>
      </c>
      <c r="B20" s="88" t="str">
        <f>'в часах'!B36</f>
        <v>вакансия</v>
      </c>
      <c r="C20" s="88" t="str">
        <f>'в часах'!C36</f>
        <v>Учитель, самопознание</v>
      </c>
      <c r="D20" s="88" t="str">
        <f>'в часах'!D36</f>
        <v>Высшее, Евразийский университет, 1996 г. №0104722</v>
      </c>
      <c r="E20" s="86" t="str">
        <f>'в часах'!E36</f>
        <v>28.04</v>
      </c>
      <c r="F20" s="86" t="str">
        <f>'в часах'!G37</f>
        <v>В23</v>
      </c>
      <c r="G20" s="86" t="str">
        <f>'в часах'!H37</f>
        <v>4,59</v>
      </c>
      <c r="H20" s="86">
        <f>'в часах'!I37</f>
        <v>0</v>
      </c>
      <c r="I20" s="111">
        <f>'в часах'!J37</f>
        <v>0</v>
      </c>
      <c r="J20" s="112">
        <f>'в часах'!K37</f>
        <v>0</v>
      </c>
      <c r="K20" s="57"/>
      <c r="L20" s="57"/>
      <c r="M20" s="110">
        <v>18311</v>
      </c>
      <c r="N20" s="57">
        <v>73244</v>
      </c>
      <c r="O20" s="57">
        <f t="shared" si="0"/>
        <v>91555</v>
      </c>
      <c r="P20" s="113">
        <f>O20*'в часах'!P37</f>
        <v>22888.75</v>
      </c>
      <c r="Q20" s="113">
        <f t="shared" si="1"/>
        <v>114443.75</v>
      </c>
      <c r="R20" s="57">
        <f>Q20*'в часах'!Q37</f>
        <v>11444.375</v>
      </c>
      <c r="S20" s="57">
        <f t="shared" si="2"/>
        <v>34333.125</v>
      </c>
      <c r="T20" s="57">
        <v>885</v>
      </c>
      <c r="U20" s="116"/>
      <c r="V20" s="116"/>
      <c r="W20" s="116"/>
      <c r="X20" s="116"/>
      <c r="Y20" s="116">
        <v>442</v>
      </c>
      <c r="Z20" s="116"/>
      <c r="AA20" s="116"/>
      <c r="AB20" s="116"/>
      <c r="AC20" s="116">
        <v>1770</v>
      </c>
      <c r="AD20" s="116"/>
      <c r="AE20" s="116"/>
      <c r="AF20" s="116"/>
      <c r="AG20" s="116"/>
      <c r="AH20" s="116"/>
      <c r="AI20" s="116"/>
      <c r="AJ20" s="116"/>
      <c r="AK20" s="116"/>
      <c r="AL20" s="116"/>
      <c r="AM20" s="57"/>
      <c r="AN20" s="57"/>
      <c r="AO20" s="57"/>
      <c r="AP20" s="57"/>
      <c r="AQ20" s="89"/>
      <c r="AR20" s="89"/>
      <c r="AS20" s="89"/>
      <c r="AT20" s="89"/>
      <c r="AU20" s="89"/>
      <c r="AV20" s="89"/>
      <c r="AW20" s="117">
        <f t="shared" si="3"/>
        <v>48874.5</v>
      </c>
      <c r="AX20" s="117">
        <f t="shared" si="4"/>
        <v>163318.25</v>
      </c>
      <c r="AY20" s="118">
        <v>12</v>
      </c>
      <c r="AZ20" s="117">
        <f t="shared" si="5"/>
        <v>1959819</v>
      </c>
      <c r="BA20" s="124"/>
    </row>
    <row r="21" spans="1:53" s="122" customFormat="1" ht="48" x14ac:dyDescent="0.2">
      <c r="A21" s="87">
        <v>3</v>
      </c>
      <c r="B21" s="88" t="str">
        <f>'в часах'!B37</f>
        <v>Пеньковский Валерий Александрович</v>
      </c>
      <c r="C21" s="88" t="str">
        <f>'в часах'!C37</f>
        <v>учитель, физкультура</v>
      </c>
      <c r="D21" s="88" t="str">
        <f>'в часах'!D37</f>
        <v>Высшее, Кокшетаусский университет 2017г. №0619863</v>
      </c>
      <c r="E21" s="86" t="str">
        <f>'в часах'!E37</f>
        <v>4.04</v>
      </c>
      <c r="F21" s="86" t="str">
        <f>'в часах'!G38</f>
        <v>В22</v>
      </c>
      <c r="G21" s="86" t="str">
        <f>'в часах'!H38</f>
        <v>5.20</v>
      </c>
      <c r="H21" s="86">
        <f>'в часах'!I38</f>
        <v>0</v>
      </c>
      <c r="I21" s="111">
        <f>'в часах'!J38</f>
        <v>0</v>
      </c>
      <c r="J21" s="112">
        <f>'в часах'!K38</f>
        <v>0</v>
      </c>
      <c r="K21" s="57"/>
      <c r="L21" s="57"/>
      <c r="M21" s="57"/>
      <c r="N21" s="57"/>
      <c r="O21" s="57">
        <f t="shared" si="0"/>
        <v>0</v>
      </c>
      <c r="P21" s="113">
        <f>O21*'в часах'!P38</f>
        <v>0</v>
      </c>
      <c r="Q21" s="113">
        <f t="shared" si="1"/>
        <v>0</v>
      </c>
      <c r="R21" s="57">
        <f>Q21*'в часах'!Q38</f>
        <v>0</v>
      </c>
      <c r="S21" s="57">
        <f t="shared" si="2"/>
        <v>0</v>
      </c>
      <c r="T21" s="57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57"/>
      <c r="AN21" s="57"/>
      <c r="AO21" s="57"/>
      <c r="AP21" s="57"/>
      <c r="AQ21" s="89"/>
      <c r="AR21" s="89"/>
      <c r="AS21" s="89"/>
      <c r="AT21" s="89"/>
      <c r="AU21" s="89"/>
      <c r="AV21" s="89"/>
      <c r="AW21" s="117">
        <f t="shared" si="3"/>
        <v>0</v>
      </c>
      <c r="AX21" s="117">
        <f t="shared" si="4"/>
        <v>0</v>
      </c>
      <c r="AY21" s="118">
        <v>12</v>
      </c>
      <c r="AZ21" s="117">
        <f t="shared" si="5"/>
        <v>0</v>
      </c>
      <c r="BA21" s="124"/>
    </row>
    <row r="22" spans="1:53" s="120" customFormat="1" ht="48" x14ac:dyDescent="0.2">
      <c r="A22" s="87">
        <f t="shared" ref="A22" si="7">1+A21</f>
        <v>4</v>
      </c>
      <c r="B22" s="88" t="str">
        <f>'в часах'!B38</f>
        <v>Горбенко Ирина Викторовна</v>
      </c>
      <c r="C22" s="88" t="str">
        <f>'в часах'!C38</f>
        <v>учитель, английский язык</v>
      </c>
      <c r="D22" s="88" t="str">
        <f>'в часах'!D38</f>
        <v>Высшее, Целиноградский гос.  пединститут,1988 г. №086790</v>
      </c>
      <c r="E22" s="86" t="str">
        <f>'в часах'!E38</f>
        <v>33.04</v>
      </c>
      <c r="F22" s="86" t="str">
        <f>'в часах'!G39</f>
        <v>В22</v>
      </c>
      <c r="G22" s="86" t="str">
        <f>'в часах'!H39</f>
        <v>5.20</v>
      </c>
      <c r="H22" s="86">
        <f>'в часах'!I39</f>
        <v>0</v>
      </c>
      <c r="I22" s="111">
        <f>'в часах'!J39</f>
        <v>0</v>
      </c>
      <c r="J22" s="112">
        <f>'в часах'!K39</f>
        <v>0</v>
      </c>
      <c r="K22" s="57"/>
      <c r="L22" s="57"/>
      <c r="M22" s="57"/>
      <c r="N22" s="57"/>
      <c r="O22" s="57">
        <f t="shared" si="0"/>
        <v>0</v>
      </c>
      <c r="P22" s="113">
        <f>O22*'в часах'!P39</f>
        <v>0</v>
      </c>
      <c r="Q22" s="113">
        <f t="shared" si="1"/>
        <v>0</v>
      </c>
      <c r="R22" s="57">
        <f>Q22*'в часах'!Q39</f>
        <v>0</v>
      </c>
      <c r="S22" s="57">
        <f t="shared" si="2"/>
        <v>0</v>
      </c>
      <c r="T22" s="57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57"/>
      <c r="AN22" s="57"/>
      <c r="AO22" s="57"/>
      <c r="AP22" s="57"/>
      <c r="AQ22" s="89"/>
      <c r="AR22" s="89"/>
      <c r="AS22" s="89"/>
      <c r="AT22" s="89"/>
      <c r="AU22" s="89"/>
      <c r="AV22" s="89"/>
      <c r="AW22" s="117">
        <f t="shared" si="3"/>
        <v>0</v>
      </c>
      <c r="AX22" s="117">
        <f t="shared" si="4"/>
        <v>0</v>
      </c>
      <c r="AY22" s="118">
        <v>12</v>
      </c>
      <c r="AZ22" s="117">
        <f t="shared" si="5"/>
        <v>0</v>
      </c>
      <c r="BA22" s="124"/>
    </row>
    <row r="23" spans="1:53" s="120" customFormat="1" ht="48" x14ac:dyDescent="0.2">
      <c r="A23" s="87">
        <v>4</v>
      </c>
      <c r="B23" s="88" t="str">
        <f>'в часах'!B39</f>
        <v>вакансия</v>
      </c>
      <c r="C23" s="88" t="str">
        <f>'в часах'!C39</f>
        <v>учитель, английский язык</v>
      </c>
      <c r="D23" s="88" t="str">
        <f>'в часах'!D39</f>
        <v>Высшее, Целиноградский гос.  пединститут,1988 г. №086790</v>
      </c>
      <c r="E23" s="86" t="str">
        <f>'в часах'!E39</f>
        <v>33.04</v>
      </c>
      <c r="F23" s="86" t="str">
        <f>'в часах'!G40</f>
        <v>А1-4</v>
      </c>
      <c r="G23" s="86" t="str">
        <f>'в часах'!H40</f>
        <v>5,03</v>
      </c>
      <c r="H23" s="86">
        <f>'в часах'!I40</f>
        <v>0</v>
      </c>
      <c r="I23" s="111" t="str">
        <f>'в часах'!J40</f>
        <v>0.5</v>
      </c>
      <c r="J23" s="112">
        <f>'в часах'!K40</f>
        <v>0</v>
      </c>
      <c r="K23" s="57"/>
      <c r="L23" s="57"/>
      <c r="M23" s="57"/>
      <c r="N23" s="57"/>
      <c r="O23" s="57">
        <f t="shared" si="0"/>
        <v>0</v>
      </c>
      <c r="P23" s="113">
        <f>O23*'в часах'!P40</f>
        <v>0</v>
      </c>
      <c r="Q23" s="113">
        <f t="shared" si="1"/>
        <v>0</v>
      </c>
      <c r="R23" s="57">
        <f>Q23*'в часах'!Q40</f>
        <v>0</v>
      </c>
      <c r="S23" s="57">
        <f t="shared" si="2"/>
        <v>0</v>
      </c>
      <c r="T23" s="57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57"/>
      <c r="AN23" s="57"/>
      <c r="AO23" s="57"/>
      <c r="AP23" s="57"/>
      <c r="AQ23" s="89"/>
      <c r="AR23" s="89"/>
      <c r="AS23" s="89"/>
      <c r="AT23" s="89"/>
      <c r="AU23" s="89"/>
      <c r="AV23" s="89"/>
      <c r="AW23" s="117">
        <f t="shared" si="3"/>
        <v>0</v>
      </c>
      <c r="AX23" s="117">
        <f t="shared" si="4"/>
        <v>0</v>
      </c>
      <c r="AY23" s="118">
        <v>12</v>
      </c>
      <c r="AZ23" s="117">
        <f t="shared" si="5"/>
        <v>0</v>
      </c>
      <c r="BA23" s="124"/>
    </row>
    <row r="24" spans="1:53" s="120" customFormat="1" ht="72" x14ac:dyDescent="0.2">
      <c r="A24" s="87">
        <f t="shared" ref="A24" si="8">1+A23</f>
        <v>5</v>
      </c>
      <c r="B24" s="88" t="str">
        <f>'в часах'!B40</f>
        <v>Целковская Наталья Андреевна</v>
      </c>
      <c r="C24" s="88" t="str">
        <f>'в часах'!C40</f>
        <v>зам.по ВР</v>
      </c>
      <c r="D24" s="88" t="str">
        <f>'в часах'!D40</f>
        <v>высшее, Кокшетауский государственный университет им. Ш.Уалиханова, 2010 г. №0013637</v>
      </c>
      <c r="E24" s="86" t="str">
        <f>'в часах'!E40</f>
        <v>11.04</v>
      </c>
      <c r="F24" s="86" t="str">
        <f>'в часах'!G41</f>
        <v>В4-4</v>
      </c>
      <c r="G24" s="86" t="str">
        <f>'в часах'!H41</f>
        <v>3,36</v>
      </c>
      <c r="H24" s="86">
        <f>'в часах'!I41</f>
        <v>0</v>
      </c>
      <c r="I24" s="111">
        <f>'в часах'!J41</f>
        <v>0.5</v>
      </c>
      <c r="J24" s="112">
        <f>'в часах'!K41</f>
        <v>0</v>
      </c>
      <c r="K24" s="57"/>
      <c r="L24" s="57"/>
      <c r="M24" s="57"/>
      <c r="N24" s="57"/>
      <c r="O24" s="57">
        <f t="shared" si="0"/>
        <v>0</v>
      </c>
      <c r="P24" s="113">
        <f>O24*'в часах'!P41</f>
        <v>0</v>
      </c>
      <c r="Q24" s="113">
        <f t="shared" si="1"/>
        <v>0</v>
      </c>
      <c r="R24" s="57">
        <f>Q24*'в часах'!Q41</f>
        <v>0</v>
      </c>
      <c r="S24" s="57">
        <f t="shared" si="2"/>
        <v>0</v>
      </c>
      <c r="T24" s="57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57"/>
      <c r="AN24" s="57"/>
      <c r="AO24" s="57"/>
      <c r="AP24" s="57"/>
      <c r="AQ24" s="89"/>
      <c r="AR24" s="89"/>
      <c r="AS24" s="89"/>
      <c r="AT24" s="89"/>
      <c r="AU24" s="89"/>
      <c r="AV24" s="89"/>
      <c r="AW24" s="117">
        <f t="shared" si="3"/>
        <v>0</v>
      </c>
      <c r="AX24" s="117">
        <f t="shared" si="4"/>
        <v>0</v>
      </c>
      <c r="AY24" s="118">
        <v>12</v>
      </c>
      <c r="AZ24" s="117">
        <f t="shared" si="5"/>
        <v>0</v>
      </c>
      <c r="BA24" s="124"/>
    </row>
    <row r="25" spans="1:53" s="120" customFormat="1" ht="48" x14ac:dyDescent="0.2">
      <c r="A25" s="87">
        <v>5</v>
      </c>
      <c r="B25" s="88" t="str">
        <f>'в часах'!B41</f>
        <v>Седачева Тамара Алексеевна</v>
      </c>
      <c r="C25" s="88" t="str">
        <f>'в часах'!C41</f>
        <v>ст.вожатый</v>
      </c>
      <c r="D25" s="88" t="str">
        <f>'в часах'!D41</f>
        <v>ср. спец.Кокшетауский колледж ,,Арна,, 2015 г.  №0697390</v>
      </c>
      <c r="E25" s="86" t="str">
        <f>'в часах'!E41</f>
        <v>1.03</v>
      </c>
      <c r="F25" s="86" t="str">
        <f>'в часах'!G42</f>
        <v>В21</v>
      </c>
      <c r="G25" s="86" t="str">
        <f>'в часах'!H42</f>
        <v>5.41</v>
      </c>
      <c r="H25" s="86">
        <f>'в часах'!I42</f>
        <v>0</v>
      </c>
      <c r="I25" s="111">
        <f>'в часах'!J42</f>
        <v>0</v>
      </c>
      <c r="J25" s="112">
        <f>'в часах'!K42</f>
        <v>0</v>
      </c>
      <c r="K25" s="57"/>
      <c r="L25" s="57"/>
      <c r="M25" s="57"/>
      <c r="N25" s="57"/>
      <c r="O25" s="57">
        <f t="shared" si="0"/>
        <v>0</v>
      </c>
      <c r="P25" s="113">
        <f>O25*'в часах'!P42</f>
        <v>0</v>
      </c>
      <c r="Q25" s="113">
        <f t="shared" si="1"/>
        <v>0</v>
      </c>
      <c r="R25" s="57">
        <f>Q25*'в часах'!Q42</f>
        <v>0</v>
      </c>
      <c r="S25" s="57">
        <f t="shared" si="2"/>
        <v>0</v>
      </c>
      <c r="T25" s="57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57"/>
      <c r="AN25" s="57"/>
      <c r="AO25" s="57"/>
      <c r="AP25" s="57"/>
      <c r="AQ25" s="89"/>
      <c r="AR25" s="89"/>
      <c r="AS25" s="89"/>
      <c r="AT25" s="89"/>
      <c r="AU25" s="89"/>
      <c r="AV25" s="89"/>
      <c r="AW25" s="117">
        <f t="shared" si="3"/>
        <v>0</v>
      </c>
      <c r="AX25" s="117">
        <f t="shared" si="4"/>
        <v>0</v>
      </c>
      <c r="AY25" s="118">
        <v>12</v>
      </c>
      <c r="AZ25" s="117">
        <f t="shared" si="5"/>
        <v>0</v>
      </c>
      <c r="BA25" s="124"/>
    </row>
    <row r="26" spans="1:53" s="120" customFormat="1" ht="60" x14ac:dyDescent="0.2">
      <c r="A26" s="87">
        <f t="shared" ref="A26" si="9">1+A25</f>
        <v>6</v>
      </c>
      <c r="B26" s="88" t="str">
        <f>'в часах'!B42</f>
        <v>Дудкова Елена Сергеевна</v>
      </c>
      <c r="C26" s="88" t="str">
        <f>'в часах'!C42</f>
        <v>учитель математики</v>
      </c>
      <c r="D26" s="88" t="str">
        <f>'в часах'!D42</f>
        <v>Высшее, Карагандинский государственный университет, 1998 г.  №0036762</v>
      </c>
      <c r="E26" s="86" t="str">
        <f>'в часах'!E42</f>
        <v>28</v>
      </c>
      <c r="F26" s="86" t="str">
        <f>'в часах'!G43</f>
        <v>А1-4</v>
      </c>
      <c r="G26" s="86" t="str">
        <f>'в часах'!H43</f>
        <v>5,62</v>
      </c>
      <c r="H26" s="86">
        <f>'в часах'!I43</f>
        <v>0</v>
      </c>
      <c r="I26" s="111" t="str">
        <f>'в часах'!J43</f>
        <v>0.5</v>
      </c>
      <c r="J26" s="112">
        <f>'в часах'!K43</f>
        <v>0</v>
      </c>
      <c r="K26" s="57"/>
      <c r="L26" s="57"/>
      <c r="M26" s="57"/>
      <c r="N26" s="57"/>
      <c r="O26" s="57">
        <f t="shared" si="0"/>
        <v>0</v>
      </c>
      <c r="P26" s="113">
        <f>O26*'в часах'!P43</f>
        <v>0</v>
      </c>
      <c r="Q26" s="113">
        <f t="shared" si="1"/>
        <v>0</v>
      </c>
      <c r="R26" s="57">
        <f>Q26*'в часах'!Q43</f>
        <v>0</v>
      </c>
      <c r="S26" s="57">
        <f t="shared" si="2"/>
        <v>0</v>
      </c>
      <c r="T26" s="57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57"/>
      <c r="AN26" s="57"/>
      <c r="AO26" s="57"/>
      <c r="AP26" s="57"/>
      <c r="AQ26" s="89"/>
      <c r="AR26" s="89"/>
      <c r="AS26" s="89"/>
      <c r="AT26" s="89"/>
      <c r="AU26" s="89"/>
      <c r="AV26" s="89"/>
      <c r="AW26" s="117">
        <f t="shared" si="3"/>
        <v>0</v>
      </c>
      <c r="AX26" s="117">
        <f t="shared" si="4"/>
        <v>0</v>
      </c>
      <c r="AY26" s="118">
        <v>12</v>
      </c>
      <c r="AZ26" s="117">
        <f t="shared" si="5"/>
        <v>0</v>
      </c>
      <c r="BA26" s="124"/>
    </row>
    <row r="27" spans="1:53" s="120" customFormat="1" ht="60" x14ac:dyDescent="0.2">
      <c r="A27" s="87">
        <v>6</v>
      </c>
      <c r="B27" s="88" t="str">
        <f>'в часах'!B43</f>
        <v>вакансия Дудкова Елена Сергеевна</v>
      </c>
      <c r="C27" s="88" t="str">
        <f>'в часах'!C43</f>
        <v>Зам по УВР</v>
      </c>
      <c r="D27" s="88" t="str">
        <f>'в часах'!D43</f>
        <v>Высшее, Карагандинский государственный университет, 1998 г. №0036762</v>
      </c>
      <c r="E27" s="86" t="str">
        <f>'в часах'!E43</f>
        <v>28</v>
      </c>
      <c r="F27" s="86" t="str">
        <f>'в часах'!G44</f>
        <v>В-2-1</v>
      </c>
      <c r="G27" s="86" t="str">
        <f>'в часах'!H44</f>
        <v>5,41</v>
      </c>
      <c r="H27" s="86">
        <f>'в часах'!I44</f>
        <v>0</v>
      </c>
      <c r="I27" s="111">
        <f>'в часах'!J44</f>
        <v>0</v>
      </c>
      <c r="J27" s="112">
        <f>'в часах'!K44</f>
        <v>0</v>
      </c>
      <c r="K27" s="57"/>
      <c r="L27" s="57"/>
      <c r="M27" s="57"/>
      <c r="N27" s="57"/>
      <c r="O27" s="57">
        <f t="shared" si="0"/>
        <v>0</v>
      </c>
      <c r="P27" s="113">
        <f>O27*'в часах'!P44</f>
        <v>0</v>
      </c>
      <c r="Q27" s="113">
        <f t="shared" si="1"/>
        <v>0</v>
      </c>
      <c r="R27" s="57">
        <f>Q27*'в часах'!Q44</f>
        <v>0</v>
      </c>
      <c r="S27" s="57">
        <f t="shared" si="2"/>
        <v>0</v>
      </c>
      <c r="T27" s="57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57"/>
      <c r="AN27" s="57"/>
      <c r="AO27" s="57"/>
      <c r="AP27" s="57"/>
      <c r="AQ27" s="89"/>
      <c r="AR27" s="89"/>
      <c r="AS27" s="89"/>
      <c r="AT27" s="89"/>
      <c r="AU27" s="89"/>
      <c r="AV27" s="89"/>
      <c r="AW27" s="117">
        <f t="shared" si="3"/>
        <v>0</v>
      </c>
      <c r="AX27" s="117">
        <f t="shared" si="4"/>
        <v>0</v>
      </c>
      <c r="AY27" s="118">
        <v>12</v>
      </c>
      <c r="AZ27" s="117">
        <f t="shared" si="5"/>
        <v>0</v>
      </c>
      <c r="BA27" s="124"/>
    </row>
    <row r="28" spans="1:53" s="120" customFormat="1" ht="12" x14ac:dyDescent="0.2">
      <c r="A28" s="87">
        <f t="shared" ref="A28" si="10">1+A27</f>
        <v>7</v>
      </c>
      <c r="B28" s="88" t="str">
        <f>'в часах'!B44</f>
        <v>вакансия учитель математики</v>
      </c>
      <c r="C28" s="88" t="str">
        <f>'в часах'!C44</f>
        <v>учитель математики</v>
      </c>
      <c r="D28" s="88" t="str">
        <f>'в часах'!D44</f>
        <v xml:space="preserve">высшее </v>
      </c>
      <c r="E28" s="86" t="str">
        <f>'в часах'!E44</f>
        <v>28</v>
      </c>
      <c r="F28" s="86" t="str">
        <f>'в часах'!G45</f>
        <v>В21</v>
      </c>
      <c r="G28" s="86" t="str">
        <f>'в часах'!H45</f>
        <v>5,41</v>
      </c>
      <c r="H28" s="86">
        <f>'в часах'!I45</f>
        <v>0</v>
      </c>
      <c r="I28" s="111">
        <f>'в часах'!J45</f>
        <v>0</v>
      </c>
      <c r="J28" s="112">
        <f>'в часах'!K45</f>
        <v>0</v>
      </c>
      <c r="K28" s="57"/>
      <c r="L28" s="57"/>
      <c r="M28" s="57"/>
      <c r="N28" s="57"/>
      <c r="O28" s="57">
        <f t="shared" si="0"/>
        <v>0</v>
      </c>
      <c r="P28" s="113">
        <f>O28*'в часах'!P45</f>
        <v>0</v>
      </c>
      <c r="Q28" s="113">
        <f t="shared" si="1"/>
        <v>0</v>
      </c>
      <c r="R28" s="57">
        <f>Q28*'в часах'!Q45</f>
        <v>0</v>
      </c>
      <c r="S28" s="57">
        <f t="shared" si="2"/>
        <v>0</v>
      </c>
      <c r="T28" s="57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57"/>
      <c r="AN28" s="57"/>
      <c r="AO28" s="57"/>
      <c r="AP28" s="57"/>
      <c r="AQ28" s="89"/>
      <c r="AR28" s="89"/>
      <c r="AS28" s="89"/>
      <c r="AT28" s="89"/>
      <c r="AU28" s="89"/>
      <c r="AV28" s="89"/>
      <c r="AW28" s="117">
        <f t="shared" si="3"/>
        <v>0</v>
      </c>
      <c r="AX28" s="117">
        <f t="shared" si="4"/>
        <v>0</v>
      </c>
      <c r="AY28" s="118">
        <v>12</v>
      </c>
      <c r="AZ28" s="117">
        <f t="shared" si="5"/>
        <v>0</v>
      </c>
      <c r="BA28" s="124"/>
    </row>
    <row r="29" spans="1:53" s="120" customFormat="1" ht="60" x14ac:dyDescent="0.2">
      <c r="A29" s="87">
        <v>7</v>
      </c>
      <c r="B29" s="88" t="str">
        <f>'в часах'!B45</f>
        <v>Ережепова Гаухар Турлыбековна</v>
      </c>
      <c r="C29" s="88" t="str">
        <f>'в часах'!C45</f>
        <v>учитель, казахский язык и литература</v>
      </c>
      <c r="D29" s="88" t="str">
        <f>'в часах'!D45</f>
        <v>Высшее, Евразийский университет им. Л.Н.Гумилева, 2006 г. №0575560</v>
      </c>
      <c r="E29" s="86" t="str">
        <f>'в часах'!E45</f>
        <v>39</v>
      </c>
      <c r="F29" s="86" t="str">
        <f>'в часах'!G46</f>
        <v>А131</v>
      </c>
      <c r="G29" s="86" t="str">
        <f>'в часах'!H46</f>
        <v>5.74</v>
      </c>
      <c r="H29" s="86">
        <f>'в часах'!I46</f>
        <v>0</v>
      </c>
      <c r="I29" s="111">
        <f>'в часах'!J46</f>
        <v>1</v>
      </c>
      <c r="J29" s="112">
        <f>'в часах'!K46</f>
        <v>0</v>
      </c>
      <c r="K29" s="57"/>
      <c r="L29" s="57"/>
      <c r="M29" s="57"/>
      <c r="N29" s="57"/>
      <c r="O29" s="57">
        <f t="shared" si="0"/>
        <v>0</v>
      </c>
      <c r="P29" s="113">
        <f>O29*'в часах'!P46</f>
        <v>0</v>
      </c>
      <c r="Q29" s="113">
        <f t="shared" si="1"/>
        <v>0</v>
      </c>
      <c r="R29" s="57">
        <f>Q29*'в часах'!Q46</f>
        <v>0</v>
      </c>
      <c r="S29" s="57">
        <f t="shared" si="2"/>
        <v>0</v>
      </c>
      <c r="T29" s="57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57"/>
      <c r="AN29" s="57"/>
      <c r="AO29" s="57"/>
      <c r="AP29" s="57"/>
      <c r="AQ29" s="89"/>
      <c r="AR29" s="89"/>
      <c r="AS29" s="89"/>
      <c r="AT29" s="89"/>
      <c r="AU29" s="89"/>
      <c r="AV29" s="89"/>
      <c r="AW29" s="117">
        <f t="shared" si="3"/>
        <v>0</v>
      </c>
      <c r="AX29" s="117">
        <f t="shared" si="4"/>
        <v>0</v>
      </c>
      <c r="AY29" s="118">
        <v>12</v>
      </c>
      <c r="AZ29" s="117">
        <f t="shared" si="5"/>
        <v>0</v>
      </c>
      <c r="BA29" s="124"/>
    </row>
    <row r="30" spans="1:53" s="120" customFormat="1" ht="48" x14ac:dyDescent="0.2">
      <c r="A30" s="87">
        <f t="shared" ref="A30" si="11">1+A29</f>
        <v>8</v>
      </c>
      <c r="B30" s="88" t="str">
        <f>'в часах'!B46</f>
        <v>Ержанов Серикпай Максутханович</v>
      </c>
      <c r="C30" s="88" t="str">
        <f>'в часах'!C46</f>
        <v>директор</v>
      </c>
      <c r="D30" s="88" t="str">
        <f>'в часах'!D46</f>
        <v>Высшее, Кустанайский пединститут, 1987 г. №</v>
      </c>
      <c r="E30" s="86" t="str">
        <f>'в часах'!E46</f>
        <v>24.02</v>
      </c>
      <c r="F30" s="86" t="str">
        <f>'в часах'!G47</f>
        <v>В34</v>
      </c>
      <c r="G30" s="86" t="str">
        <f>'в часах'!H47</f>
        <v>4,12</v>
      </c>
      <c r="H30" s="86">
        <f>'в часах'!I47</f>
        <v>0</v>
      </c>
      <c r="I30" s="111">
        <f>'в часах'!J47</f>
        <v>0.5</v>
      </c>
      <c r="J30" s="112">
        <f>'в часах'!K47</f>
        <v>0</v>
      </c>
      <c r="K30" s="57"/>
      <c r="L30" s="57"/>
      <c r="M30" s="57"/>
      <c r="N30" s="57"/>
      <c r="O30" s="57">
        <f t="shared" si="0"/>
        <v>0</v>
      </c>
      <c r="P30" s="113">
        <f>O30*'в часах'!P47</f>
        <v>0</v>
      </c>
      <c r="Q30" s="113">
        <f t="shared" si="1"/>
        <v>0</v>
      </c>
      <c r="R30" s="57">
        <f>Q30*'в часах'!Q47</f>
        <v>0</v>
      </c>
      <c r="S30" s="57">
        <f t="shared" si="2"/>
        <v>0</v>
      </c>
      <c r="T30" s="57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57"/>
      <c r="AN30" s="57"/>
      <c r="AO30" s="57"/>
      <c r="AP30" s="57"/>
      <c r="AQ30" s="89"/>
      <c r="AR30" s="89"/>
      <c r="AS30" s="89"/>
      <c r="AT30" s="89"/>
      <c r="AU30" s="89"/>
      <c r="AV30" s="89"/>
      <c r="AW30" s="117">
        <f t="shared" si="3"/>
        <v>0</v>
      </c>
      <c r="AX30" s="117">
        <f t="shared" si="4"/>
        <v>0</v>
      </c>
      <c r="AY30" s="118">
        <v>12</v>
      </c>
      <c r="AZ30" s="117">
        <f t="shared" si="5"/>
        <v>0</v>
      </c>
      <c r="BA30" s="124"/>
    </row>
    <row r="31" spans="1:53" s="120" customFormat="1" ht="24" x14ac:dyDescent="0.2">
      <c r="A31" s="87">
        <v>8</v>
      </c>
      <c r="B31" s="88" t="str">
        <f>'в часах'!B47</f>
        <v>Ержанов Серикпай Максутханович</v>
      </c>
      <c r="C31" s="88" t="str">
        <f>'в часах'!C47</f>
        <v>лаборант по обслуживанию компьютеров</v>
      </c>
      <c r="D31" s="88" t="str">
        <f>'в часах'!D47</f>
        <v>Высшее педагогическое</v>
      </c>
      <c r="E31" s="86" t="str">
        <f>'в часах'!E47</f>
        <v>24.02</v>
      </c>
      <c r="F31" s="86" t="str">
        <f>'в часах'!G48</f>
        <v>В23</v>
      </c>
      <c r="G31" s="86" t="str">
        <f>'в часах'!H48</f>
        <v>4,74</v>
      </c>
      <c r="H31" s="86">
        <f>'в часах'!I48</f>
        <v>0</v>
      </c>
      <c r="I31" s="111">
        <f>'в часах'!J48</f>
        <v>1</v>
      </c>
      <c r="J31" s="112">
        <f>'в часах'!K48</f>
        <v>0</v>
      </c>
      <c r="K31" s="57"/>
      <c r="L31" s="57"/>
      <c r="M31" s="57"/>
      <c r="N31" s="57"/>
      <c r="O31" s="57">
        <f t="shared" si="0"/>
        <v>0</v>
      </c>
      <c r="P31" s="113">
        <f>O31*'в часах'!P48</f>
        <v>0</v>
      </c>
      <c r="Q31" s="113">
        <f t="shared" si="1"/>
        <v>0</v>
      </c>
      <c r="R31" s="57">
        <f>Q31*'в часах'!Q48</f>
        <v>0</v>
      </c>
      <c r="S31" s="57">
        <f t="shared" si="2"/>
        <v>0</v>
      </c>
      <c r="T31" s="57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57"/>
      <c r="AN31" s="57"/>
      <c r="AO31" s="57"/>
      <c r="AP31" s="57"/>
      <c r="AQ31" s="89"/>
      <c r="AR31" s="89"/>
      <c r="AS31" s="89"/>
      <c r="AT31" s="89"/>
      <c r="AU31" s="89"/>
      <c r="AV31" s="89"/>
      <c r="AW31" s="117">
        <f t="shared" si="3"/>
        <v>0</v>
      </c>
      <c r="AX31" s="117">
        <f t="shared" si="4"/>
        <v>0</v>
      </c>
      <c r="AY31" s="118">
        <v>12</v>
      </c>
      <c r="AZ31" s="117">
        <f t="shared" si="5"/>
        <v>0</v>
      </c>
      <c r="BA31" s="124"/>
    </row>
    <row r="32" spans="1:53" s="120" customFormat="1" ht="60" x14ac:dyDescent="0.2">
      <c r="A32" s="87">
        <f t="shared" ref="A32" si="12">1+A31</f>
        <v>9</v>
      </c>
      <c r="B32" s="88" t="str">
        <f>'в часах'!B48</f>
        <v>Жамуханова Зауреш Каримжановна</v>
      </c>
      <c r="C32" s="88" t="str">
        <f>'в часах'!C48</f>
        <v>педагог-психолог</v>
      </c>
      <c r="D32" s="88" t="str">
        <f>'в часах'!D48</f>
        <v>высшее, Кокшетауский университет им А. Мырзахметова, 2012 г №0402019</v>
      </c>
      <c r="E32" s="86" t="str">
        <f>'в часах'!E48</f>
        <v>9.04</v>
      </c>
      <c r="F32" s="86" t="str">
        <f>'в часах'!G49</f>
        <v>В3-4</v>
      </c>
      <c r="G32" s="86" t="str">
        <f>'в часах'!H49</f>
        <v>3,85</v>
      </c>
      <c r="H32" s="86">
        <f>'в часах'!I49</f>
        <v>0</v>
      </c>
      <c r="I32" s="111">
        <f>'в часах'!J49</f>
        <v>0.5</v>
      </c>
      <c r="J32" s="112">
        <f>'в часах'!K49</f>
        <v>0</v>
      </c>
      <c r="K32" s="57"/>
      <c r="L32" s="57"/>
      <c r="M32" s="57"/>
      <c r="N32" s="57"/>
      <c r="O32" s="57">
        <f t="shared" si="0"/>
        <v>0</v>
      </c>
      <c r="P32" s="113">
        <f>O32*'в часах'!P49</f>
        <v>0</v>
      </c>
      <c r="Q32" s="113">
        <f t="shared" si="1"/>
        <v>0</v>
      </c>
      <c r="R32" s="57">
        <f>Q32*'в часах'!Q49</f>
        <v>0</v>
      </c>
      <c r="S32" s="57">
        <f t="shared" si="2"/>
        <v>0</v>
      </c>
      <c r="T32" s="57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57"/>
      <c r="AN32" s="57"/>
      <c r="AO32" s="57"/>
      <c r="AP32" s="57"/>
      <c r="AQ32" s="89"/>
      <c r="AR32" s="89"/>
      <c r="AS32" s="89"/>
      <c r="AT32" s="89"/>
      <c r="AU32" s="89"/>
      <c r="AV32" s="89"/>
      <c r="AW32" s="117">
        <f t="shared" si="3"/>
        <v>0</v>
      </c>
      <c r="AX32" s="117">
        <f t="shared" si="4"/>
        <v>0</v>
      </c>
      <c r="AY32" s="118">
        <v>12</v>
      </c>
      <c r="AZ32" s="117">
        <f t="shared" si="5"/>
        <v>0</v>
      </c>
      <c r="BA32" s="124"/>
    </row>
    <row r="33" spans="1:53" s="120" customFormat="1" ht="60" x14ac:dyDescent="0.2">
      <c r="A33" s="87">
        <v>9</v>
      </c>
      <c r="B33" s="88" t="str">
        <f>'в часах'!B49</f>
        <v xml:space="preserve"> Жамухановой Зауреш Каримжановне </v>
      </c>
      <c r="C33" s="88" t="str">
        <f>'в часах'!C49</f>
        <v>социолог</v>
      </c>
      <c r="D33" s="88" t="str">
        <f>'в часах'!D49</f>
        <v>высшее, Кокшетауский университет им А. Мырзахметова, 2012 г №0402019</v>
      </c>
      <c r="E33" s="86" t="str">
        <f>'в часах'!E49</f>
        <v>9.04</v>
      </c>
      <c r="F33" s="86" t="str">
        <f>'в часах'!G50</f>
        <v>В4-4</v>
      </c>
      <c r="G33" s="86" t="str">
        <f>'в часах'!H50</f>
        <v>3,36</v>
      </c>
      <c r="H33" s="86">
        <f>'в часах'!I50</f>
        <v>0</v>
      </c>
      <c r="I33" s="111">
        <f>'в часах'!J50</f>
        <v>1</v>
      </c>
      <c r="J33" s="112">
        <f>'в часах'!K50</f>
        <v>0</v>
      </c>
      <c r="K33" s="57"/>
      <c r="L33" s="57"/>
      <c r="M33" s="57"/>
      <c r="N33" s="57"/>
      <c r="O33" s="57">
        <f t="shared" si="0"/>
        <v>0</v>
      </c>
      <c r="P33" s="113">
        <f>O33*'в часах'!P50</f>
        <v>0</v>
      </c>
      <c r="Q33" s="113">
        <f t="shared" si="1"/>
        <v>0</v>
      </c>
      <c r="R33" s="57">
        <f>Q33*'в часах'!Q50</f>
        <v>0</v>
      </c>
      <c r="S33" s="57">
        <f t="shared" si="2"/>
        <v>0</v>
      </c>
      <c r="T33" s="57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57"/>
      <c r="AN33" s="57"/>
      <c r="AO33" s="57"/>
      <c r="AP33" s="57"/>
      <c r="AQ33" s="89"/>
      <c r="AR33" s="89"/>
      <c r="AS33" s="89"/>
      <c r="AT33" s="89"/>
      <c r="AU33" s="89"/>
      <c r="AV33" s="89"/>
      <c r="AW33" s="117">
        <f t="shared" si="3"/>
        <v>0</v>
      </c>
      <c r="AX33" s="117">
        <f t="shared" si="4"/>
        <v>0</v>
      </c>
      <c r="AY33" s="118">
        <v>12</v>
      </c>
      <c r="AZ33" s="117">
        <f t="shared" si="5"/>
        <v>0</v>
      </c>
      <c r="BA33" s="124"/>
    </row>
    <row r="34" spans="1:53" s="120" customFormat="1" ht="72" x14ac:dyDescent="0.2">
      <c r="A34" s="87">
        <f t="shared" ref="A34" si="13">1+A33</f>
        <v>10</v>
      </c>
      <c r="B34" s="88" t="str">
        <f>'в часах'!B50</f>
        <v>вакансия/Форгиев Аслан Султанович</v>
      </c>
      <c r="C34" s="88" t="str">
        <f>'в часах'!C50</f>
        <v>преподаватель-организатор НВП</v>
      </c>
      <c r="D34" s="88" t="str">
        <f>'в часах'!D50</f>
        <v>ГКП на ПХВ "Высший педагогический колледж г,Щучинск" 2021г. №1606818</v>
      </c>
      <c r="E34" s="86" t="str">
        <f>'в часах'!E50</f>
        <v>1.04</v>
      </c>
      <c r="F34" s="86" t="str">
        <f>'в часах'!G51</f>
        <v>В22</v>
      </c>
      <c r="G34" s="86" t="str">
        <f>'в часах'!H51</f>
        <v>5.03</v>
      </c>
      <c r="H34" s="86">
        <f>'в часах'!I51</f>
        <v>0</v>
      </c>
      <c r="I34" s="111">
        <f>'в часах'!J51</f>
        <v>0</v>
      </c>
      <c r="J34" s="112">
        <f>'в часах'!K51</f>
        <v>0</v>
      </c>
      <c r="K34" s="57"/>
      <c r="L34" s="57"/>
      <c r="M34" s="57"/>
      <c r="N34" s="57"/>
      <c r="O34" s="57">
        <f t="shared" si="0"/>
        <v>0</v>
      </c>
      <c r="P34" s="113">
        <f>O34*'в часах'!P51</f>
        <v>0</v>
      </c>
      <c r="Q34" s="113">
        <f t="shared" si="1"/>
        <v>0</v>
      </c>
      <c r="R34" s="57">
        <f>Q34*'в часах'!Q51</f>
        <v>0</v>
      </c>
      <c r="S34" s="57">
        <f t="shared" si="2"/>
        <v>0</v>
      </c>
      <c r="T34" s="57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57"/>
      <c r="AN34" s="57"/>
      <c r="AO34" s="57"/>
      <c r="AP34" s="57"/>
      <c r="AQ34" s="89"/>
      <c r="AR34" s="89"/>
      <c r="AS34" s="89"/>
      <c r="AT34" s="89"/>
      <c r="AU34" s="89"/>
      <c r="AV34" s="89"/>
      <c r="AW34" s="117">
        <f t="shared" si="3"/>
        <v>0</v>
      </c>
      <c r="AX34" s="117">
        <f t="shared" si="4"/>
        <v>0</v>
      </c>
      <c r="AY34" s="118">
        <v>12</v>
      </c>
      <c r="AZ34" s="117">
        <f t="shared" si="5"/>
        <v>0</v>
      </c>
      <c r="BA34" s="124"/>
    </row>
    <row r="35" spans="1:53" s="120" customFormat="1" ht="48" x14ac:dyDescent="0.2">
      <c r="A35" s="87">
        <v>10</v>
      </c>
      <c r="B35" s="88" t="str">
        <f>'в часах'!B51</f>
        <v>Зуева Оксана Владимировна</v>
      </c>
      <c r="C35" s="88" t="str">
        <f>'в часах'!C51</f>
        <v>учитель начальных класслов</v>
      </c>
      <c r="D35" s="88" t="str">
        <f>'в часах'!D51</f>
        <v>Высшее, Кокшетаусский университет 2007г. №0009180</v>
      </c>
      <c r="E35" s="86" t="str">
        <f>'в часах'!E51</f>
        <v>20.02</v>
      </c>
      <c r="F35" s="86" t="str">
        <f>'в часах'!G52</f>
        <v>В23</v>
      </c>
      <c r="G35" s="86" t="str">
        <f>'в часах'!H52</f>
        <v>4,99</v>
      </c>
      <c r="H35" s="86">
        <f>'в часах'!I52</f>
        <v>0</v>
      </c>
      <c r="I35" s="111">
        <f>'в часах'!J52</f>
        <v>0</v>
      </c>
      <c r="J35" s="112">
        <f>'в часах'!K52</f>
        <v>0</v>
      </c>
      <c r="K35" s="57"/>
      <c r="L35" s="57"/>
      <c r="M35" s="57"/>
      <c r="N35" s="57"/>
      <c r="O35" s="57">
        <f t="shared" si="0"/>
        <v>0</v>
      </c>
      <c r="P35" s="113">
        <f>O35*'в часах'!P52</f>
        <v>0</v>
      </c>
      <c r="Q35" s="113">
        <f t="shared" si="1"/>
        <v>0</v>
      </c>
      <c r="R35" s="57">
        <f>Q35*'в часах'!Q52</f>
        <v>0</v>
      </c>
      <c r="S35" s="57">
        <f t="shared" si="2"/>
        <v>0</v>
      </c>
      <c r="T35" s="57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57"/>
      <c r="AN35" s="57"/>
      <c r="AO35" s="57"/>
      <c r="AP35" s="57"/>
      <c r="AQ35" s="89"/>
      <c r="AR35" s="89"/>
      <c r="AS35" s="89"/>
      <c r="AT35" s="89"/>
      <c r="AU35" s="89"/>
      <c r="AV35" s="89"/>
      <c r="AW35" s="117">
        <f t="shared" si="3"/>
        <v>0</v>
      </c>
      <c r="AX35" s="117">
        <f t="shared" si="4"/>
        <v>0</v>
      </c>
      <c r="AY35" s="118">
        <v>12</v>
      </c>
      <c r="AZ35" s="117">
        <f t="shared" si="5"/>
        <v>0</v>
      </c>
      <c r="BA35" s="124"/>
    </row>
    <row r="36" spans="1:53" s="120" customFormat="1" ht="48" x14ac:dyDescent="0.2">
      <c r="A36" s="87">
        <f t="shared" ref="A36" si="14">1+A35</f>
        <v>11</v>
      </c>
      <c r="B36" s="88" t="str">
        <f>'в часах'!B52</f>
        <v>Зуева Оксана Владимировна</v>
      </c>
      <c r="C36" s="88" t="str">
        <f>'в часах'!C52</f>
        <v>музыка</v>
      </c>
      <c r="D36" s="88" t="str">
        <f>'в часах'!D52</f>
        <v>Челябинский гос.инст культуры 2021г. №107418 1020452</v>
      </c>
      <c r="E36" s="86" t="str">
        <f>'в часах'!E52</f>
        <v>20.02</v>
      </c>
      <c r="F36" s="86" t="str">
        <f>'в часах'!G53</f>
        <v>В22</v>
      </c>
      <c r="G36" s="86" t="str">
        <f>'в часах'!H53</f>
        <v>5,2</v>
      </c>
      <c r="H36" s="86">
        <f>'в часах'!I53</f>
        <v>0</v>
      </c>
      <c r="I36" s="111">
        <f>'в часах'!J53</f>
        <v>0</v>
      </c>
      <c r="J36" s="112">
        <f>'в часах'!K53</f>
        <v>0</v>
      </c>
      <c r="K36" s="57"/>
      <c r="L36" s="57"/>
      <c r="M36" s="57"/>
      <c r="N36" s="57"/>
      <c r="O36" s="57">
        <f t="shared" si="0"/>
        <v>0</v>
      </c>
      <c r="P36" s="113">
        <f>O36*'в часах'!P53</f>
        <v>0</v>
      </c>
      <c r="Q36" s="113">
        <f t="shared" si="1"/>
        <v>0</v>
      </c>
      <c r="R36" s="57">
        <f>Q36*'в часах'!Q53</f>
        <v>0</v>
      </c>
      <c r="S36" s="57">
        <f t="shared" si="2"/>
        <v>0</v>
      </c>
      <c r="T36" s="57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57"/>
      <c r="AN36" s="57"/>
      <c r="AO36" s="57"/>
      <c r="AP36" s="57"/>
      <c r="AQ36" s="89"/>
      <c r="AR36" s="89"/>
      <c r="AS36" s="89"/>
      <c r="AT36" s="89"/>
      <c r="AU36" s="89"/>
      <c r="AV36" s="89"/>
      <c r="AW36" s="117">
        <f t="shared" si="3"/>
        <v>0</v>
      </c>
      <c r="AX36" s="117">
        <f t="shared" si="4"/>
        <v>0</v>
      </c>
      <c r="AY36" s="118">
        <v>12</v>
      </c>
      <c r="AZ36" s="117">
        <f t="shared" si="5"/>
        <v>0</v>
      </c>
      <c r="BA36" s="124"/>
    </row>
    <row r="37" spans="1:53" s="120" customFormat="1" ht="36" x14ac:dyDescent="0.2">
      <c r="A37" s="87">
        <v>11</v>
      </c>
      <c r="B37" s="88" t="str">
        <f>'в часах'!B53</f>
        <v>Кабдина Бикеш Кажибаевна</v>
      </c>
      <c r="C37" s="88" t="str">
        <f>'в часах'!C53</f>
        <v>Учитель физики</v>
      </c>
      <c r="D37" s="88" t="str">
        <f>'в часах'!D53</f>
        <v>Высшее, Целиноградский гос. пединститут, 1979 г.</v>
      </c>
      <c r="E37" s="86" t="str">
        <f>'в часах'!E53</f>
        <v>42.05</v>
      </c>
      <c r="F37" s="86" t="str">
        <f>'в часах'!G54</f>
        <v>А-1-4</v>
      </c>
      <c r="G37" s="86" t="str">
        <f>'в часах'!H54</f>
        <v>5,47</v>
      </c>
      <c r="H37" s="86">
        <f>'в часах'!I54</f>
        <v>0</v>
      </c>
      <c r="I37" s="111" t="str">
        <f>'в часах'!J54</f>
        <v>0.5</v>
      </c>
      <c r="J37" s="112">
        <f>'в часах'!K54</f>
        <v>0</v>
      </c>
      <c r="K37" s="57"/>
      <c r="L37" s="57"/>
      <c r="M37" s="57"/>
      <c r="N37" s="57"/>
      <c r="O37" s="57">
        <f t="shared" si="0"/>
        <v>0</v>
      </c>
      <c r="P37" s="113">
        <f>O37*'в часах'!P54</f>
        <v>0</v>
      </c>
      <c r="Q37" s="113">
        <f t="shared" si="1"/>
        <v>0</v>
      </c>
      <c r="R37" s="57">
        <f>Q37*'в часах'!Q54</f>
        <v>0</v>
      </c>
      <c r="S37" s="57">
        <f t="shared" si="2"/>
        <v>0</v>
      </c>
      <c r="T37" s="57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57"/>
      <c r="AN37" s="57"/>
      <c r="AO37" s="57"/>
      <c r="AP37" s="57"/>
      <c r="AQ37" s="89"/>
      <c r="AR37" s="89"/>
      <c r="AS37" s="89"/>
      <c r="AT37" s="89"/>
      <c r="AU37" s="89"/>
      <c r="AV37" s="89"/>
      <c r="AW37" s="117">
        <f t="shared" si="3"/>
        <v>0</v>
      </c>
      <c r="AX37" s="117">
        <f t="shared" si="4"/>
        <v>0</v>
      </c>
      <c r="AY37" s="118">
        <v>12</v>
      </c>
      <c r="AZ37" s="117">
        <f t="shared" si="5"/>
        <v>0</v>
      </c>
      <c r="BA37" s="124"/>
    </row>
    <row r="38" spans="1:53" s="120" customFormat="1" ht="60" x14ac:dyDescent="0.2">
      <c r="A38" s="87">
        <f t="shared" ref="A38" si="15">1+A37</f>
        <v>12</v>
      </c>
      <c r="B38" s="88" t="str">
        <f>'в часах'!B54</f>
        <v>Садвакасова Акмарал Аманбаевна</v>
      </c>
      <c r="C38" s="88" t="str">
        <f>'в часах'!C54</f>
        <v>зам.директора по УВР</v>
      </c>
      <c r="D38" s="88" t="str">
        <f>'в часах'!D54</f>
        <v>Костанайского соц-технического университета им. З.Алдамжар 2012г. №0143008</v>
      </c>
      <c r="E38" s="86" t="str">
        <f>'в часах'!E54</f>
        <v>20.04</v>
      </c>
      <c r="F38" s="86" t="str">
        <f>'в часах'!G55</f>
        <v>В22</v>
      </c>
      <c r="G38" s="86" t="str">
        <f>'в часах'!H55</f>
        <v>5,12</v>
      </c>
      <c r="H38" s="86">
        <f>'в часах'!I55</f>
        <v>0</v>
      </c>
      <c r="I38" s="111">
        <f>'в часах'!J55</f>
        <v>0</v>
      </c>
      <c r="J38" s="112">
        <f>'в часах'!K55</f>
        <v>0</v>
      </c>
      <c r="K38" s="57"/>
      <c r="L38" s="57"/>
      <c r="M38" s="57"/>
      <c r="N38" s="57"/>
      <c r="O38" s="57">
        <f t="shared" si="0"/>
        <v>0</v>
      </c>
      <c r="P38" s="113">
        <f>O38*'в часах'!P55</f>
        <v>0</v>
      </c>
      <c r="Q38" s="113">
        <f t="shared" si="1"/>
        <v>0</v>
      </c>
      <c r="R38" s="57">
        <f>Q38*'в часах'!Q55</f>
        <v>0</v>
      </c>
      <c r="S38" s="57">
        <f t="shared" si="2"/>
        <v>0</v>
      </c>
      <c r="T38" s="57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57"/>
      <c r="AN38" s="57"/>
      <c r="AO38" s="57"/>
      <c r="AP38" s="57"/>
      <c r="AQ38" s="89"/>
      <c r="AR38" s="89"/>
      <c r="AS38" s="89"/>
      <c r="AT38" s="89"/>
      <c r="AU38" s="89"/>
      <c r="AV38" s="89"/>
      <c r="AW38" s="117">
        <f t="shared" si="3"/>
        <v>0</v>
      </c>
      <c r="AX38" s="117">
        <f t="shared" si="4"/>
        <v>0</v>
      </c>
      <c r="AY38" s="118">
        <v>12</v>
      </c>
      <c r="AZ38" s="117">
        <f t="shared" si="5"/>
        <v>0</v>
      </c>
      <c r="BA38" s="124"/>
    </row>
    <row r="39" spans="1:53" s="120" customFormat="1" ht="60" x14ac:dyDescent="0.2">
      <c r="A39" s="87">
        <v>12</v>
      </c>
      <c r="B39" s="88" t="str">
        <f>'в часах'!B55</f>
        <v>Садвакасова Акмарал Аманбаевна</v>
      </c>
      <c r="C39" s="88" t="str">
        <f>'в часах'!C55</f>
        <v>учитель, казахский язык и литература</v>
      </c>
      <c r="D39" s="88" t="str">
        <f>'в часах'!D55</f>
        <v>Костанайского соц-технического университета им. З.Алдамжар 2012г. №0143008</v>
      </c>
      <c r="E39" s="86" t="str">
        <f>'в часах'!E55</f>
        <v>20.04</v>
      </c>
      <c r="F39" s="86" t="str">
        <f>'в часах'!G56</f>
        <v>В22</v>
      </c>
      <c r="G39" s="86" t="str">
        <f>'в часах'!H56</f>
        <v>5,12</v>
      </c>
      <c r="H39" s="86">
        <f>'в часах'!I56</f>
        <v>0</v>
      </c>
      <c r="I39" s="111">
        <f>'в часах'!J56</f>
        <v>0</v>
      </c>
      <c r="J39" s="112">
        <f>'в часах'!K56</f>
        <v>0</v>
      </c>
      <c r="K39" s="57"/>
      <c r="L39" s="57"/>
      <c r="M39" s="57"/>
      <c r="N39" s="57"/>
      <c r="O39" s="57">
        <f t="shared" si="0"/>
        <v>0</v>
      </c>
      <c r="P39" s="113">
        <f>O39*'в часах'!P56</f>
        <v>0</v>
      </c>
      <c r="Q39" s="113">
        <f t="shared" si="1"/>
        <v>0</v>
      </c>
      <c r="R39" s="57">
        <f>Q39*'в часах'!Q56</f>
        <v>0</v>
      </c>
      <c r="S39" s="57">
        <f t="shared" si="2"/>
        <v>0</v>
      </c>
      <c r="T39" s="57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57"/>
      <c r="AN39" s="57"/>
      <c r="AO39" s="57"/>
      <c r="AP39" s="57"/>
      <c r="AQ39" s="89"/>
      <c r="AR39" s="89"/>
      <c r="AS39" s="89"/>
      <c r="AT39" s="89"/>
      <c r="AU39" s="89"/>
      <c r="AV39" s="89"/>
      <c r="AW39" s="117">
        <f t="shared" si="3"/>
        <v>0</v>
      </c>
      <c r="AX39" s="117">
        <f t="shared" si="4"/>
        <v>0</v>
      </c>
      <c r="AY39" s="118">
        <v>12</v>
      </c>
      <c r="AZ39" s="117">
        <f t="shared" si="5"/>
        <v>0</v>
      </c>
      <c r="BA39" s="124"/>
    </row>
    <row r="40" spans="1:53" s="120" customFormat="1" ht="60" x14ac:dyDescent="0.2">
      <c r="A40" s="87">
        <f t="shared" ref="A40" si="16">1+A39</f>
        <v>13</v>
      </c>
      <c r="B40" s="88" t="str">
        <f>'в часах'!B56</f>
        <v>вакансия</v>
      </c>
      <c r="C40" s="88" t="str">
        <f>'в часах'!C56</f>
        <v>учитель, казахский язык и литература</v>
      </c>
      <c r="D40" s="88" t="str">
        <f>'в часах'!D56</f>
        <v>Костанайского соц-технического университета им. З.Алдамжар 2012г. №0143008</v>
      </c>
      <c r="E40" s="86">
        <f>'в часах'!E56</f>
        <v>0</v>
      </c>
      <c r="F40" s="86" t="str">
        <f>'в часах'!G57</f>
        <v>С3</v>
      </c>
      <c r="G40" s="86" t="str">
        <f>'в часах'!H57</f>
        <v>3.68</v>
      </c>
      <c r="H40" s="86">
        <f>'в часах'!I57</f>
        <v>0</v>
      </c>
      <c r="I40" s="111">
        <f>'в часах'!J57</f>
        <v>0.5</v>
      </c>
      <c r="J40" s="112">
        <f>'в часах'!K57</f>
        <v>0</v>
      </c>
      <c r="K40" s="57"/>
      <c r="L40" s="57"/>
      <c r="M40" s="57"/>
      <c r="N40" s="57"/>
      <c r="O40" s="57">
        <f t="shared" si="0"/>
        <v>0</v>
      </c>
      <c r="P40" s="113">
        <f>O40*'в часах'!P57</f>
        <v>0</v>
      </c>
      <c r="Q40" s="113">
        <f t="shared" si="1"/>
        <v>0</v>
      </c>
      <c r="R40" s="57">
        <f>Q40*'в часах'!Q57</f>
        <v>0</v>
      </c>
      <c r="S40" s="57">
        <f t="shared" si="2"/>
        <v>0</v>
      </c>
      <c r="T40" s="57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57"/>
      <c r="AN40" s="57"/>
      <c r="AO40" s="57"/>
      <c r="AP40" s="57"/>
      <c r="AQ40" s="89"/>
      <c r="AR40" s="89"/>
      <c r="AS40" s="89"/>
      <c r="AT40" s="89"/>
      <c r="AU40" s="89"/>
      <c r="AV40" s="89"/>
      <c r="AW40" s="117">
        <f t="shared" si="3"/>
        <v>0</v>
      </c>
      <c r="AX40" s="117">
        <f t="shared" si="4"/>
        <v>0</v>
      </c>
      <c r="AY40" s="118">
        <v>12</v>
      </c>
      <c r="AZ40" s="117">
        <f t="shared" si="5"/>
        <v>0</v>
      </c>
      <c r="BA40" s="124"/>
    </row>
    <row r="41" spans="1:53" s="120" customFormat="1" ht="60" x14ac:dyDescent="0.2">
      <c r="A41" s="87">
        <v>13</v>
      </c>
      <c r="B41" s="88" t="str">
        <f>'в часах'!B57</f>
        <v>вакансия/Каиров Жантай Казыевич</v>
      </c>
      <c r="C41" s="88" t="str">
        <f>'в часах'!C57</f>
        <v>хореограф</v>
      </c>
      <c r="D41" s="88" t="str">
        <f>'в часах'!D57</f>
        <v>ср. спец.Кокшетаусское культпросвет. училище ,1992 г. ср.  №315599</v>
      </c>
      <c r="E41" s="86" t="str">
        <f>'в часах'!E57</f>
        <v>28.04</v>
      </c>
      <c r="F41" s="86" t="str">
        <f>'в часах'!G58</f>
        <v>В22</v>
      </c>
      <c r="G41" s="86" t="str">
        <f>'в часах'!H58</f>
        <v>4,95</v>
      </c>
      <c r="H41" s="86">
        <f>'в часах'!I58</f>
        <v>0</v>
      </c>
      <c r="I41" s="111">
        <f>'в часах'!J58</f>
        <v>0</v>
      </c>
      <c r="J41" s="112">
        <f>'в часах'!K58</f>
        <v>0</v>
      </c>
      <c r="K41" s="57"/>
      <c r="L41" s="57"/>
      <c r="M41" s="57"/>
      <c r="N41" s="57"/>
      <c r="O41" s="57">
        <f t="shared" si="0"/>
        <v>0</v>
      </c>
      <c r="P41" s="113">
        <f>O41*'в часах'!P58</f>
        <v>0</v>
      </c>
      <c r="Q41" s="113">
        <f t="shared" si="1"/>
        <v>0</v>
      </c>
      <c r="R41" s="57">
        <f>Q41*'в часах'!Q58</f>
        <v>0</v>
      </c>
      <c r="S41" s="57">
        <f t="shared" si="2"/>
        <v>0</v>
      </c>
      <c r="T41" s="57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57"/>
      <c r="AN41" s="57"/>
      <c r="AO41" s="57"/>
      <c r="AP41" s="57"/>
      <c r="AQ41" s="89"/>
      <c r="AR41" s="89"/>
      <c r="AS41" s="89"/>
      <c r="AT41" s="89"/>
      <c r="AU41" s="89"/>
      <c r="AV41" s="89"/>
      <c r="AW41" s="117">
        <f t="shared" si="3"/>
        <v>0</v>
      </c>
      <c r="AX41" s="117">
        <f t="shared" si="4"/>
        <v>0</v>
      </c>
      <c r="AY41" s="118">
        <v>12</v>
      </c>
      <c r="AZ41" s="117">
        <f t="shared" si="5"/>
        <v>0</v>
      </c>
      <c r="BA41" s="124"/>
    </row>
    <row r="42" spans="1:53" s="120" customFormat="1" ht="48" x14ac:dyDescent="0.2">
      <c r="A42" s="87">
        <f t="shared" ref="A42" si="17">1+A41</f>
        <v>14</v>
      </c>
      <c r="B42" s="88" t="str">
        <f>'в часах'!B58</f>
        <v>Чучко Ольга Юрьевна</v>
      </c>
      <c r="C42" s="88" t="str">
        <f>'в часах'!C58</f>
        <v>учитель истории и географии</v>
      </c>
      <c r="D42" s="88" t="str">
        <f>'в часах'!D58</f>
        <v>Высшее, Кокшетаусский университет 2008г. №0024853</v>
      </c>
      <c r="E42" s="86" t="str">
        <f>'в часах'!E58</f>
        <v>15.03</v>
      </c>
      <c r="F42" s="86" t="str">
        <f>'в часах'!G59</f>
        <v>В22</v>
      </c>
      <c r="G42" s="86" t="str">
        <f>'в часах'!H59</f>
        <v>4,95</v>
      </c>
      <c r="H42" s="86">
        <f>'в часах'!I59</f>
        <v>0</v>
      </c>
      <c r="I42" s="111">
        <f>'в часах'!J59</f>
        <v>0</v>
      </c>
      <c r="J42" s="112">
        <f>'в часах'!K59</f>
        <v>0</v>
      </c>
      <c r="K42" s="57"/>
      <c r="L42" s="57"/>
      <c r="M42" s="57"/>
      <c r="N42" s="57"/>
      <c r="O42" s="57">
        <f t="shared" si="0"/>
        <v>0</v>
      </c>
      <c r="P42" s="113">
        <f>O42*'в часах'!P59</f>
        <v>0</v>
      </c>
      <c r="Q42" s="113">
        <f t="shared" si="1"/>
        <v>0</v>
      </c>
      <c r="R42" s="57">
        <f>Q42*'в часах'!Q59</f>
        <v>0</v>
      </c>
      <c r="S42" s="57">
        <f t="shared" si="2"/>
        <v>0</v>
      </c>
      <c r="T42" s="57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57"/>
      <c r="AN42" s="57"/>
      <c r="AO42" s="57"/>
      <c r="AP42" s="57"/>
      <c r="AQ42" s="89"/>
      <c r="AR42" s="89"/>
      <c r="AS42" s="89"/>
      <c r="AT42" s="89"/>
      <c r="AU42" s="89"/>
      <c r="AV42" s="89"/>
      <c r="AW42" s="117">
        <f t="shared" si="3"/>
        <v>0</v>
      </c>
      <c r="AX42" s="117">
        <f t="shared" si="4"/>
        <v>0</v>
      </c>
      <c r="AY42" s="118">
        <v>12</v>
      </c>
      <c r="AZ42" s="117">
        <f t="shared" si="5"/>
        <v>0</v>
      </c>
      <c r="BA42" s="124"/>
    </row>
    <row r="43" spans="1:53" s="120" customFormat="1" ht="48" x14ac:dyDescent="0.2">
      <c r="A43" s="87">
        <v>14</v>
      </c>
      <c r="B43" s="88" t="str">
        <f>'в часах'!B59</f>
        <v>вакансия</v>
      </c>
      <c r="C43" s="88" t="str">
        <f>'в часах'!C59</f>
        <v>учитель истории и географии</v>
      </c>
      <c r="D43" s="88" t="str">
        <f>'в часах'!D59</f>
        <v>Высшее, Кокшетаусский университет 2008г. №0024853</v>
      </c>
      <c r="E43" s="86" t="str">
        <f>'в часах'!E59</f>
        <v>15.03</v>
      </c>
      <c r="F43" s="86" t="str">
        <f>'в часах'!G60</f>
        <v>В21</v>
      </c>
      <c r="G43" s="86" t="str">
        <f>'в часах'!H60</f>
        <v>5,16</v>
      </c>
      <c r="H43" s="86">
        <f>'в часах'!I60</f>
        <v>0</v>
      </c>
      <c r="I43" s="111">
        <f>'в часах'!J60</f>
        <v>0</v>
      </c>
      <c r="J43" s="112">
        <f>'в часах'!K60</f>
        <v>0</v>
      </c>
      <c r="K43" s="57"/>
      <c r="L43" s="57"/>
      <c r="M43" s="57"/>
      <c r="N43" s="57"/>
      <c r="O43" s="57">
        <f t="shared" si="0"/>
        <v>0</v>
      </c>
      <c r="P43" s="113">
        <f>O43*'в часах'!P60</f>
        <v>0</v>
      </c>
      <c r="Q43" s="113">
        <f t="shared" si="1"/>
        <v>0</v>
      </c>
      <c r="R43" s="57">
        <f>Q43*'в часах'!Q60</f>
        <v>0</v>
      </c>
      <c r="S43" s="57">
        <f t="shared" si="2"/>
        <v>0</v>
      </c>
      <c r="T43" s="57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57"/>
      <c r="AN43" s="57"/>
      <c r="AO43" s="57"/>
      <c r="AP43" s="57"/>
      <c r="AQ43" s="89"/>
      <c r="AR43" s="89"/>
      <c r="AS43" s="89"/>
      <c r="AT43" s="89"/>
      <c r="AU43" s="89"/>
      <c r="AV43" s="89"/>
      <c r="AW43" s="117">
        <f t="shared" si="3"/>
        <v>0</v>
      </c>
      <c r="AX43" s="117">
        <f t="shared" si="4"/>
        <v>0</v>
      </c>
      <c r="AY43" s="118">
        <v>12</v>
      </c>
      <c r="AZ43" s="117">
        <f t="shared" si="5"/>
        <v>0</v>
      </c>
      <c r="BA43" s="124"/>
    </row>
    <row r="44" spans="1:53" s="120" customFormat="1" ht="48" x14ac:dyDescent="0.2">
      <c r="A44" s="87">
        <f t="shared" ref="A44" si="18">1+A43</f>
        <v>15</v>
      </c>
      <c r="B44" s="88" t="str">
        <f>'в часах'!B60</f>
        <v xml:space="preserve">Новосельская Инна Викторовна </v>
      </c>
      <c r="C44" s="88" t="str">
        <f>'в часах'!C60</f>
        <v>учитель начальных класслов</v>
      </c>
      <c r="D44" s="88" t="str">
        <f>'в часах'!D60</f>
        <v>Высшее, Кокшетаусский университет 2007г. №0010382</v>
      </c>
      <c r="E44" s="86" t="str">
        <f>'в часах'!E60</f>
        <v>16.03</v>
      </c>
      <c r="F44" s="86" t="str">
        <f>'в часах'!G61</f>
        <v>В21</v>
      </c>
      <c r="G44" s="86" t="str">
        <f>'в часах'!H61</f>
        <v>5,08</v>
      </c>
      <c r="H44" s="86">
        <f>'в часах'!I61</f>
        <v>0</v>
      </c>
      <c r="I44" s="111">
        <f>'в часах'!J61</f>
        <v>0</v>
      </c>
      <c r="J44" s="112">
        <f>'в часах'!K61</f>
        <v>0</v>
      </c>
      <c r="K44" s="57"/>
      <c r="L44" s="57"/>
      <c r="M44" s="57"/>
      <c r="N44" s="57"/>
      <c r="O44" s="57">
        <f t="shared" si="0"/>
        <v>0</v>
      </c>
      <c r="P44" s="113">
        <f>O44*'в часах'!P61</f>
        <v>0</v>
      </c>
      <c r="Q44" s="113">
        <f t="shared" si="1"/>
        <v>0</v>
      </c>
      <c r="R44" s="57">
        <f>Q44*'в часах'!Q61</f>
        <v>0</v>
      </c>
      <c r="S44" s="57">
        <f t="shared" si="2"/>
        <v>0</v>
      </c>
      <c r="T44" s="57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57"/>
      <c r="AN44" s="57"/>
      <c r="AO44" s="57"/>
      <c r="AP44" s="57"/>
      <c r="AQ44" s="89"/>
      <c r="AR44" s="89"/>
      <c r="AS44" s="89"/>
      <c r="AT44" s="89"/>
      <c r="AU44" s="89"/>
      <c r="AV44" s="89"/>
      <c r="AW44" s="117">
        <f t="shared" si="3"/>
        <v>0</v>
      </c>
      <c r="AX44" s="117">
        <f t="shared" si="4"/>
        <v>0</v>
      </c>
      <c r="AY44" s="118">
        <v>12</v>
      </c>
      <c r="AZ44" s="117">
        <f t="shared" si="5"/>
        <v>0</v>
      </c>
      <c r="BA44" s="124"/>
    </row>
    <row r="45" spans="1:53" s="120" customFormat="1" ht="36" x14ac:dyDescent="0.2">
      <c r="A45" s="87">
        <v>15</v>
      </c>
      <c r="B45" s="88" t="str">
        <f>'в часах'!B61</f>
        <v>Магзаева Марина Юрьевна</v>
      </c>
      <c r="C45" s="88" t="str">
        <f>'в часах'!C61</f>
        <v>учитель начальных класслов</v>
      </c>
      <c r="D45" s="88" t="str">
        <f>'в часах'!D61</f>
        <v>Высшее, академия "Кокше", 2012 г. №0289177</v>
      </c>
      <c r="E45" s="86" t="str">
        <f>'в часах'!E61</f>
        <v>13</v>
      </c>
      <c r="F45" s="86">
        <f>'в часах'!G62</f>
        <v>0</v>
      </c>
      <c r="G45" s="86">
        <f>'в часах'!H62</f>
        <v>0</v>
      </c>
      <c r="H45" s="86">
        <f>'в часах'!I62</f>
        <v>0</v>
      </c>
      <c r="I45" s="111">
        <f>'в часах'!J62</f>
        <v>0</v>
      </c>
      <c r="J45" s="112">
        <f>'в часах'!K62</f>
        <v>0</v>
      </c>
      <c r="K45" s="57"/>
      <c r="L45" s="57"/>
      <c r="M45" s="57"/>
      <c r="N45" s="57"/>
      <c r="O45" s="57">
        <f t="shared" si="0"/>
        <v>0</v>
      </c>
      <c r="P45" s="113">
        <f>O45*'в часах'!P62</f>
        <v>0</v>
      </c>
      <c r="Q45" s="113">
        <f t="shared" si="1"/>
        <v>0</v>
      </c>
      <c r="R45" s="57">
        <f>Q45*'в часах'!Q62</f>
        <v>0</v>
      </c>
      <c r="S45" s="57">
        <f t="shared" si="2"/>
        <v>0</v>
      </c>
      <c r="T45" s="57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57"/>
      <c r="AN45" s="57"/>
      <c r="AO45" s="57"/>
      <c r="AP45" s="57"/>
      <c r="AQ45" s="89"/>
      <c r="AR45" s="89"/>
      <c r="AS45" s="89"/>
      <c r="AT45" s="89"/>
      <c r="AU45" s="89"/>
      <c r="AV45" s="89"/>
      <c r="AW45" s="117">
        <f t="shared" si="3"/>
        <v>0</v>
      </c>
      <c r="AX45" s="117">
        <f t="shared" si="4"/>
        <v>0</v>
      </c>
      <c r="AY45" s="118">
        <v>12</v>
      </c>
      <c r="AZ45" s="117">
        <f t="shared" si="5"/>
        <v>0</v>
      </c>
      <c r="BA45" s="124"/>
    </row>
    <row r="46" spans="1:53" s="120" customFormat="1" ht="12" x14ac:dyDescent="0.2">
      <c r="A46" s="87">
        <f t="shared" ref="A46" si="19">1+A45</f>
        <v>16</v>
      </c>
      <c r="B46" s="88" t="str">
        <f>'в часах'!B62</f>
        <v xml:space="preserve">вакансия </v>
      </c>
      <c r="C46" s="88" t="str">
        <f>'в часах'!C62</f>
        <v>зам.директора по ВР</v>
      </c>
      <c r="D46" s="88">
        <f>'в часах'!D62</f>
        <v>0</v>
      </c>
      <c r="E46" s="86">
        <f>'в часах'!E62</f>
        <v>0</v>
      </c>
      <c r="F46" s="86" t="str">
        <f>'в часах'!G63</f>
        <v>В24</v>
      </c>
      <c r="G46" s="86" t="str">
        <f>'в часах'!H63</f>
        <v>4,23</v>
      </c>
      <c r="H46" s="86">
        <f>'в часах'!I63</f>
        <v>0</v>
      </c>
      <c r="I46" s="111">
        <f>'в часах'!J63</f>
        <v>0</v>
      </c>
      <c r="J46" s="112">
        <f>'в часах'!K63</f>
        <v>0</v>
      </c>
      <c r="K46" s="57"/>
      <c r="L46" s="57"/>
      <c r="M46" s="57"/>
      <c r="N46" s="57"/>
      <c r="O46" s="57">
        <f t="shared" si="0"/>
        <v>0</v>
      </c>
      <c r="P46" s="113">
        <f>O46*'в часах'!P63</f>
        <v>0</v>
      </c>
      <c r="Q46" s="113">
        <f t="shared" si="1"/>
        <v>0</v>
      </c>
      <c r="R46" s="57">
        <f>Q46*'в часах'!Q63</f>
        <v>0</v>
      </c>
      <c r="S46" s="57">
        <f t="shared" si="2"/>
        <v>0</v>
      </c>
      <c r="T46" s="57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57"/>
      <c r="AN46" s="57"/>
      <c r="AO46" s="57"/>
      <c r="AP46" s="57"/>
      <c r="AQ46" s="89"/>
      <c r="AR46" s="89"/>
      <c r="AS46" s="89"/>
      <c r="AT46" s="89"/>
      <c r="AU46" s="89"/>
      <c r="AV46" s="89"/>
      <c r="AW46" s="117">
        <f t="shared" si="3"/>
        <v>0</v>
      </c>
      <c r="AX46" s="117">
        <f t="shared" si="4"/>
        <v>0</v>
      </c>
      <c r="AY46" s="118">
        <v>12</v>
      </c>
      <c r="AZ46" s="117">
        <f t="shared" si="5"/>
        <v>0</v>
      </c>
      <c r="BA46" s="124"/>
    </row>
    <row r="47" spans="1:53" s="120" customFormat="1" ht="24" x14ac:dyDescent="0.2">
      <c r="A47" s="87">
        <v>16</v>
      </c>
      <c r="B47" s="88" t="str">
        <f>'в часах'!B63</f>
        <v>Шахатова Мария Александровна</v>
      </c>
      <c r="C47" s="88" t="str">
        <f>'в часах'!C63</f>
        <v>учитель начальных класслов</v>
      </c>
      <c r="D47" s="88" t="str">
        <f>'в часах'!D63</f>
        <v>Академия "Кокше" 2016г. №1002898</v>
      </c>
      <c r="E47" s="86" t="str">
        <f>'в часах'!E63</f>
        <v>3.05</v>
      </c>
      <c r="F47" s="86" t="str">
        <f>'в часах'!G64</f>
        <v>В23</v>
      </c>
      <c r="G47" s="86" t="str">
        <f>'в часах'!H64</f>
        <v>4,81</v>
      </c>
      <c r="H47" s="86">
        <f>'в часах'!I64</f>
        <v>0</v>
      </c>
      <c r="I47" s="111">
        <f>'в часах'!J64</f>
        <v>0</v>
      </c>
      <c r="J47" s="112">
        <f>'в часах'!K64</f>
        <v>0</v>
      </c>
      <c r="K47" s="57"/>
      <c r="L47" s="57"/>
      <c r="M47" s="57"/>
      <c r="N47" s="57"/>
      <c r="O47" s="57">
        <f t="shared" si="0"/>
        <v>0</v>
      </c>
      <c r="P47" s="113">
        <f>O47*'в часах'!P64</f>
        <v>0</v>
      </c>
      <c r="Q47" s="113">
        <f t="shared" si="1"/>
        <v>0</v>
      </c>
      <c r="R47" s="57">
        <f>Q47*'в часах'!Q64</f>
        <v>0</v>
      </c>
      <c r="S47" s="57">
        <f t="shared" si="2"/>
        <v>0</v>
      </c>
      <c r="T47" s="57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57"/>
      <c r="AN47" s="57"/>
      <c r="AO47" s="57"/>
      <c r="AP47" s="57"/>
      <c r="AQ47" s="89"/>
      <c r="AR47" s="89"/>
      <c r="AS47" s="89"/>
      <c r="AT47" s="89"/>
      <c r="AU47" s="89"/>
      <c r="AV47" s="89"/>
      <c r="AW47" s="117">
        <f t="shared" si="3"/>
        <v>0</v>
      </c>
      <c r="AX47" s="117">
        <f t="shared" si="4"/>
        <v>0</v>
      </c>
      <c r="AY47" s="118">
        <v>12</v>
      </c>
      <c r="AZ47" s="117">
        <f t="shared" si="5"/>
        <v>0</v>
      </c>
      <c r="BA47" s="124"/>
    </row>
    <row r="48" spans="1:53" s="120" customFormat="1" ht="72" x14ac:dyDescent="0.2">
      <c r="A48" s="87">
        <f t="shared" ref="A48" si="20">1+A47</f>
        <v>17</v>
      </c>
      <c r="B48" s="88" t="str">
        <f>'в часах'!B64</f>
        <v xml:space="preserve"> Целковской Наталье Андреевне</v>
      </c>
      <c r="C48" s="88" t="str">
        <f>'в часах'!C64</f>
        <v>учитель биологии</v>
      </c>
      <c r="D48" s="88" t="str">
        <f>'в часах'!D64</f>
        <v>высшее, Кокшетауский государственный университет им. Ш.Уалиханова, 2010 г. №0013637</v>
      </c>
      <c r="E48" s="86" t="e">
        <f>'в часах'!#REF!</f>
        <v>#REF!</v>
      </c>
      <c r="F48" s="86" t="str">
        <f>'в часах'!G65</f>
        <v>В24</v>
      </c>
      <c r="G48" s="86" t="str">
        <f>'в часах'!H65</f>
        <v>4,38</v>
      </c>
      <c r="H48" s="86">
        <f>'в часах'!I65</f>
        <v>0</v>
      </c>
      <c r="I48" s="111">
        <f>'в часах'!J65</f>
        <v>0</v>
      </c>
      <c r="J48" s="112">
        <f>'в часах'!K65</f>
        <v>0</v>
      </c>
      <c r="K48" s="57"/>
      <c r="L48" s="57"/>
      <c r="M48" s="57"/>
      <c r="N48" s="57"/>
      <c r="O48" s="57">
        <f t="shared" si="0"/>
        <v>0</v>
      </c>
      <c r="P48" s="113">
        <f>O48*'в часах'!P65</f>
        <v>0</v>
      </c>
      <c r="Q48" s="113">
        <f t="shared" si="1"/>
        <v>0</v>
      </c>
      <c r="R48" s="57">
        <f>Q48*'в часах'!Q65</f>
        <v>0</v>
      </c>
      <c r="S48" s="57">
        <f t="shared" si="2"/>
        <v>0</v>
      </c>
      <c r="T48" s="57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57"/>
      <c r="AN48" s="57"/>
      <c r="AO48" s="57"/>
      <c r="AP48" s="57"/>
      <c r="AQ48" s="89"/>
      <c r="AR48" s="89"/>
      <c r="AS48" s="89"/>
      <c r="AT48" s="89"/>
      <c r="AU48" s="89"/>
      <c r="AV48" s="89"/>
      <c r="AW48" s="117">
        <f t="shared" si="3"/>
        <v>0</v>
      </c>
      <c r="AX48" s="117">
        <f t="shared" si="4"/>
        <v>0</v>
      </c>
      <c r="AY48" s="118">
        <v>12</v>
      </c>
      <c r="AZ48" s="117">
        <f t="shared" si="5"/>
        <v>0</v>
      </c>
      <c r="BA48" s="124"/>
    </row>
    <row r="49" spans="1:53" s="120" customFormat="1" ht="72" x14ac:dyDescent="0.2">
      <c r="A49" s="87">
        <v>17</v>
      </c>
      <c r="B49" s="88" t="str">
        <f>'в часах'!B65</f>
        <v xml:space="preserve"> Целковской Наталье Андреевне</v>
      </c>
      <c r="C49" s="88" t="str">
        <f>'в часах'!C65</f>
        <v xml:space="preserve">естествознание </v>
      </c>
      <c r="D49" s="88" t="str">
        <f>'в часах'!D65</f>
        <v>высшее, Кокшетауский государственный университет им. Ш.Уалиханова, 2010 г. №0013637</v>
      </c>
      <c r="E49" s="86" t="str">
        <f>'в часах'!E64</f>
        <v>11.04</v>
      </c>
      <c r="F49" s="86" t="str">
        <f>'в часах'!G66</f>
        <v>В24</v>
      </c>
      <c r="G49" s="86" t="str">
        <f>'в часах'!H66</f>
        <v>4,38</v>
      </c>
      <c r="H49" s="86">
        <f>'в часах'!I66</f>
        <v>0</v>
      </c>
      <c r="I49" s="111">
        <f>'в часах'!J66</f>
        <v>0</v>
      </c>
      <c r="J49" s="112">
        <f>'в часах'!K66</f>
        <v>0</v>
      </c>
      <c r="K49" s="57"/>
      <c r="L49" s="57"/>
      <c r="M49" s="57"/>
      <c r="N49" s="57"/>
      <c r="O49" s="57">
        <f t="shared" si="0"/>
        <v>0</v>
      </c>
      <c r="P49" s="113">
        <f>O49*'в часах'!P66</f>
        <v>0</v>
      </c>
      <c r="Q49" s="113">
        <f t="shared" si="1"/>
        <v>0</v>
      </c>
      <c r="R49" s="57">
        <f>Q49*'в часах'!Q66</f>
        <v>0</v>
      </c>
      <c r="S49" s="57">
        <f t="shared" si="2"/>
        <v>0</v>
      </c>
      <c r="T49" s="57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57"/>
      <c r="AN49" s="57"/>
      <c r="AO49" s="57"/>
      <c r="AP49" s="57"/>
      <c r="AQ49" s="89"/>
      <c r="AR49" s="89"/>
      <c r="AS49" s="89"/>
      <c r="AT49" s="89"/>
      <c r="AU49" s="89"/>
      <c r="AV49" s="89"/>
      <c r="AW49" s="117">
        <f t="shared" si="3"/>
        <v>0</v>
      </c>
      <c r="AX49" s="117">
        <f t="shared" si="4"/>
        <v>0</v>
      </c>
      <c r="AY49" s="118">
        <v>12</v>
      </c>
      <c r="AZ49" s="117">
        <f t="shared" si="5"/>
        <v>0</v>
      </c>
      <c r="BA49" s="124"/>
    </row>
    <row r="50" spans="1:53" s="120" customFormat="1" ht="36" x14ac:dyDescent="0.2">
      <c r="A50" s="87">
        <f t="shared" ref="A50" si="21">1+A49</f>
        <v>18</v>
      </c>
      <c r="B50" s="88" t="str">
        <f>'в часах'!B66</f>
        <v>Седачева Тамара Алексеевна</v>
      </c>
      <c r="C50" s="88" t="str">
        <f>'в часах'!C66</f>
        <v>учитель технологии</v>
      </c>
      <c r="D50" s="88" t="str">
        <f>'в часах'!D66</f>
        <v>высшее КГУ, 2010 г., курсы по технологии. 2016 г.</v>
      </c>
      <c r="E50" s="86" t="str">
        <f>'в часах'!E65</f>
        <v>11.04</v>
      </c>
      <c r="F50" s="86" t="str">
        <f>'в часах'!G67</f>
        <v>В-4-4</v>
      </c>
      <c r="G50" s="86" t="str">
        <f>'в часах'!H67</f>
        <v>3,41</v>
      </c>
      <c r="H50" s="86">
        <f>'в часах'!I67</f>
        <v>0</v>
      </c>
      <c r="I50" s="111">
        <f>'в часах'!J67</f>
        <v>0</v>
      </c>
      <c r="J50" s="112">
        <f>'в часах'!K67</f>
        <v>0</v>
      </c>
      <c r="K50" s="57"/>
      <c r="L50" s="57"/>
      <c r="M50" s="57"/>
      <c r="N50" s="57"/>
      <c r="O50" s="57">
        <f t="shared" si="0"/>
        <v>0</v>
      </c>
      <c r="P50" s="113">
        <f>O50*'в часах'!P67</f>
        <v>0</v>
      </c>
      <c r="Q50" s="113">
        <f t="shared" si="1"/>
        <v>0</v>
      </c>
      <c r="R50" s="57">
        <f>Q50*'в часах'!Q67</f>
        <v>0</v>
      </c>
      <c r="S50" s="57">
        <f t="shared" si="2"/>
        <v>0</v>
      </c>
      <c r="T50" s="57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57"/>
      <c r="AN50" s="57"/>
      <c r="AO50" s="57"/>
      <c r="AP50" s="57"/>
      <c r="AQ50" s="89"/>
      <c r="AR50" s="89"/>
      <c r="AS50" s="89"/>
      <c r="AT50" s="89"/>
      <c r="AU50" s="89"/>
      <c r="AV50" s="89"/>
      <c r="AW50" s="117">
        <f t="shared" si="3"/>
        <v>0</v>
      </c>
      <c r="AX50" s="117">
        <f t="shared" si="4"/>
        <v>0</v>
      </c>
      <c r="AY50" s="118">
        <v>12</v>
      </c>
      <c r="AZ50" s="117">
        <f t="shared" si="5"/>
        <v>0</v>
      </c>
      <c r="BA50" s="124"/>
    </row>
    <row r="51" spans="1:53" s="120" customFormat="1" ht="24" x14ac:dyDescent="0.2">
      <c r="A51" s="87">
        <v>18</v>
      </c>
      <c r="B51" s="88" t="str">
        <f>'в часах'!B67</f>
        <v>Михайдарова Жулдуз Нурумжановна</v>
      </c>
      <c r="C51" s="88" t="str">
        <f>'в часах'!C67</f>
        <v>учитель технологии</v>
      </c>
      <c r="D51" s="88" t="str">
        <f>'в часах'!D67</f>
        <v xml:space="preserve">Кокшетауский колледж Арна </v>
      </c>
      <c r="E51" s="86" t="str">
        <f>'в часах'!E66</f>
        <v>1.03</v>
      </c>
      <c r="F51" s="86">
        <f>'в часах'!G68</f>
        <v>0</v>
      </c>
      <c r="G51" s="86">
        <f>'в часах'!H68</f>
        <v>0</v>
      </c>
      <c r="H51" s="86">
        <f>'в часах'!I68</f>
        <v>0</v>
      </c>
      <c r="I51" s="111">
        <f>'в часах'!J68</f>
        <v>0</v>
      </c>
      <c r="J51" s="112">
        <f>'в часах'!K68</f>
        <v>0</v>
      </c>
      <c r="K51" s="57"/>
      <c r="L51" s="57"/>
      <c r="M51" s="57"/>
      <c r="N51" s="57"/>
      <c r="O51" s="57">
        <f t="shared" si="0"/>
        <v>0</v>
      </c>
      <c r="P51" s="113">
        <f>O51*'в часах'!P68</f>
        <v>0</v>
      </c>
      <c r="Q51" s="113">
        <f t="shared" si="1"/>
        <v>0</v>
      </c>
      <c r="R51" s="57">
        <f>Q51*'в часах'!Q68</f>
        <v>0</v>
      </c>
      <c r="S51" s="57">
        <f t="shared" si="2"/>
        <v>0</v>
      </c>
      <c r="T51" s="57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57"/>
      <c r="AN51" s="57"/>
      <c r="AO51" s="57"/>
      <c r="AP51" s="57"/>
      <c r="AQ51" s="89"/>
      <c r="AR51" s="89"/>
      <c r="AS51" s="89"/>
      <c r="AT51" s="89"/>
      <c r="AU51" s="89"/>
      <c r="AV51" s="89"/>
      <c r="AW51" s="117">
        <f t="shared" si="3"/>
        <v>0</v>
      </c>
      <c r="AX51" s="117">
        <f t="shared" si="4"/>
        <v>0</v>
      </c>
      <c r="AY51" s="118">
        <v>12</v>
      </c>
      <c r="AZ51" s="117">
        <f t="shared" si="5"/>
        <v>0</v>
      </c>
      <c r="BA51" s="124"/>
    </row>
    <row r="52" spans="1:53" s="120" customFormat="1" ht="12" x14ac:dyDescent="0.2">
      <c r="A52" s="87">
        <f t="shared" ref="A52" si="22">1+A51</f>
        <v>19</v>
      </c>
      <c r="B52" s="88" t="str">
        <f>'в часах'!B68</f>
        <v xml:space="preserve">вакансия </v>
      </c>
      <c r="C52" s="88" t="str">
        <f>'в часах'!C68</f>
        <v>учитель химии</v>
      </c>
      <c r="D52" s="88">
        <f>'в часах'!D68</f>
        <v>0</v>
      </c>
      <c r="E52" s="86" t="str">
        <f>'в часах'!E67</f>
        <v>3.3</v>
      </c>
      <c r="F52" s="86" t="str">
        <f>'в часах'!G69</f>
        <v>В23</v>
      </c>
      <c r="G52" s="86" t="str">
        <f>'в часах'!H69</f>
        <v>4,66</v>
      </c>
      <c r="H52" s="86">
        <f>'в часах'!I69</f>
        <v>0</v>
      </c>
      <c r="I52" s="111">
        <f>'в часах'!J69</f>
        <v>0</v>
      </c>
      <c r="J52" s="112">
        <f>'в часах'!K69</f>
        <v>0</v>
      </c>
      <c r="K52" s="57"/>
      <c r="L52" s="57"/>
      <c r="M52" s="57"/>
      <c r="N52" s="57"/>
      <c r="O52" s="57">
        <f t="shared" si="0"/>
        <v>0</v>
      </c>
      <c r="P52" s="113">
        <f>O52*'в часах'!P69</f>
        <v>0</v>
      </c>
      <c r="Q52" s="113">
        <f t="shared" si="1"/>
        <v>0</v>
      </c>
      <c r="R52" s="57">
        <f>Q52*'в часах'!Q69</f>
        <v>0</v>
      </c>
      <c r="S52" s="57">
        <f t="shared" si="2"/>
        <v>0</v>
      </c>
      <c r="T52" s="57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57"/>
      <c r="AN52" s="57"/>
      <c r="AO52" s="57"/>
      <c r="AP52" s="57"/>
      <c r="AQ52" s="89"/>
      <c r="AR52" s="89"/>
      <c r="AS52" s="89"/>
      <c r="AT52" s="89"/>
      <c r="AU52" s="89"/>
      <c r="AV52" s="89"/>
      <c r="AW52" s="117">
        <f t="shared" si="3"/>
        <v>0</v>
      </c>
      <c r="AX52" s="117">
        <f t="shared" si="4"/>
        <v>0</v>
      </c>
      <c r="AY52" s="118">
        <v>12</v>
      </c>
      <c r="AZ52" s="117">
        <f t="shared" si="5"/>
        <v>0</v>
      </c>
      <c r="BA52" s="124"/>
    </row>
    <row r="53" spans="1:53" s="120" customFormat="1" ht="72" x14ac:dyDescent="0.2">
      <c r="A53" s="87">
        <v>19</v>
      </c>
      <c r="B53" s="88" t="str">
        <f>'в часах'!B69</f>
        <v>Цимбал Артем Сергеевич</v>
      </c>
      <c r="C53" s="88" t="str">
        <f>'в часах'!C69</f>
        <v>учитель информатики</v>
      </c>
      <c r="D53" s="88" t="str">
        <f>'в часах'!D69</f>
        <v>Высшее. Кокшетауский государственный  университет им.Ш.Уалиханова,2016 г. №1058199</v>
      </c>
      <c r="E53" s="86" t="e">
        <f>'в часах'!#REF!</f>
        <v>#REF!</v>
      </c>
      <c r="F53" s="86" t="str">
        <f>'в часах'!G70</f>
        <v>В24</v>
      </c>
      <c r="G53" s="86" t="str">
        <f>'в часах'!H70</f>
        <v>4,27</v>
      </c>
      <c r="H53" s="86">
        <f>'в часах'!I70</f>
        <v>0</v>
      </c>
      <c r="I53" s="111">
        <f>'в часах'!J70</f>
        <v>0</v>
      </c>
      <c r="J53" s="112">
        <f>'в часах'!K70</f>
        <v>0</v>
      </c>
      <c r="K53" s="57"/>
      <c r="L53" s="57"/>
      <c r="M53" s="57"/>
      <c r="N53" s="57"/>
      <c r="O53" s="57">
        <f t="shared" si="0"/>
        <v>0</v>
      </c>
      <c r="P53" s="113">
        <f>O53*'в часах'!P70</f>
        <v>0</v>
      </c>
      <c r="Q53" s="113">
        <f t="shared" si="1"/>
        <v>0</v>
      </c>
      <c r="R53" s="57">
        <f>Q53*'в часах'!Q70</f>
        <v>0</v>
      </c>
      <c r="S53" s="57">
        <f t="shared" si="2"/>
        <v>0</v>
      </c>
      <c r="T53" s="57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57"/>
      <c r="AN53" s="57"/>
      <c r="AO53" s="57"/>
      <c r="AP53" s="57"/>
      <c r="AQ53" s="89"/>
      <c r="AR53" s="89"/>
      <c r="AS53" s="89"/>
      <c r="AT53" s="89"/>
      <c r="AU53" s="89"/>
      <c r="AV53" s="89"/>
      <c r="AW53" s="117">
        <f t="shared" si="3"/>
        <v>0</v>
      </c>
      <c r="AX53" s="117">
        <f t="shared" si="4"/>
        <v>0</v>
      </c>
      <c r="AY53" s="118">
        <v>12</v>
      </c>
      <c r="AZ53" s="117">
        <f t="shared" si="5"/>
        <v>0</v>
      </c>
      <c r="BA53" s="124"/>
    </row>
    <row r="54" spans="1:53" s="120" customFormat="1" ht="48" x14ac:dyDescent="0.2">
      <c r="A54" s="87">
        <f t="shared" ref="A54" si="23">1+A53</f>
        <v>20</v>
      </c>
      <c r="B54" s="88" t="str">
        <f>'в часах'!B70</f>
        <v>вакансия</v>
      </c>
      <c r="C54" s="88" t="str">
        <f>'в часах'!C70</f>
        <v>учитель физики</v>
      </c>
      <c r="D54" s="88" t="str">
        <f>'в часах'!D70</f>
        <v>Высшее. Кокшетауский университет,2016 г. курсы</v>
      </c>
      <c r="E54" s="86" t="str">
        <f>'в часах'!E69</f>
        <v>5.04</v>
      </c>
      <c r="F54" s="86" t="str">
        <f>'в часах'!G71</f>
        <v>В24</v>
      </c>
      <c r="G54" s="86" t="str">
        <f>'в часах'!H71</f>
        <v>4,27</v>
      </c>
      <c r="H54" s="86">
        <f>'в часах'!I71</f>
        <v>0</v>
      </c>
      <c r="I54" s="111">
        <f>'в часах'!J71</f>
        <v>0</v>
      </c>
      <c r="J54" s="112">
        <f>'в часах'!K71</f>
        <v>0</v>
      </c>
      <c r="K54" s="57"/>
      <c r="L54" s="57"/>
      <c r="M54" s="57"/>
      <c r="N54" s="57"/>
      <c r="O54" s="57">
        <f t="shared" si="0"/>
        <v>0</v>
      </c>
      <c r="P54" s="113">
        <f>O54*'в часах'!P71</f>
        <v>0</v>
      </c>
      <c r="Q54" s="113">
        <f t="shared" si="1"/>
        <v>0</v>
      </c>
      <c r="R54" s="57">
        <f>Q54*'в часах'!Q71</f>
        <v>0</v>
      </c>
      <c r="S54" s="57">
        <f t="shared" si="2"/>
        <v>0</v>
      </c>
      <c r="T54" s="57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57"/>
      <c r="AN54" s="57"/>
      <c r="AO54" s="57"/>
      <c r="AP54" s="57"/>
      <c r="AQ54" s="89"/>
      <c r="AR54" s="89"/>
      <c r="AS54" s="89"/>
      <c r="AT54" s="89"/>
      <c r="AU54" s="89"/>
      <c r="AV54" s="89"/>
      <c r="AW54" s="117">
        <f t="shared" si="3"/>
        <v>0</v>
      </c>
      <c r="AX54" s="117">
        <f t="shared" si="4"/>
        <v>0</v>
      </c>
      <c r="AY54" s="118">
        <v>12</v>
      </c>
      <c r="AZ54" s="117">
        <f t="shared" si="5"/>
        <v>0</v>
      </c>
      <c r="BA54" s="124"/>
    </row>
    <row r="55" spans="1:53" s="120" customFormat="1" ht="72" x14ac:dyDescent="0.2">
      <c r="A55" s="87">
        <v>20</v>
      </c>
      <c r="B55" s="88" t="str">
        <f>'в часах'!B71</f>
        <v xml:space="preserve">вакансия </v>
      </c>
      <c r="C55" s="88" t="str">
        <f>'в часах'!C71</f>
        <v>учитель основы предпринимательства и бизнеса</v>
      </c>
      <c r="D55" s="88" t="str">
        <f>'в часах'!D71</f>
        <v>Высшее. Кокшетауский государственный  университет им.Ш.Уалиханова,2016 г. №1058199</v>
      </c>
      <c r="E55" s="86" t="str">
        <f>'в часах'!E70</f>
        <v>5.04</v>
      </c>
      <c r="F55" s="86" t="str">
        <f>'в часах'!G72</f>
        <v>В34</v>
      </c>
      <c r="G55" s="86" t="str">
        <f>'в часах'!H72</f>
        <v>3,78</v>
      </c>
      <c r="H55" s="86">
        <f>'в часах'!I72</f>
        <v>0</v>
      </c>
      <c r="I55" s="111" t="str">
        <f>'в часах'!J72</f>
        <v>0.5</v>
      </c>
      <c r="J55" s="112">
        <f>'в часах'!K72</f>
        <v>0</v>
      </c>
      <c r="K55" s="57"/>
      <c r="L55" s="57"/>
      <c r="M55" s="57"/>
      <c r="N55" s="57"/>
      <c r="O55" s="57">
        <f t="shared" si="0"/>
        <v>0</v>
      </c>
      <c r="P55" s="113">
        <f>O55*'в часах'!P72</f>
        <v>0</v>
      </c>
      <c r="Q55" s="113">
        <f t="shared" si="1"/>
        <v>0</v>
      </c>
      <c r="R55" s="57">
        <f>Q55*'в часах'!Q72</f>
        <v>0</v>
      </c>
      <c r="S55" s="57">
        <f t="shared" si="2"/>
        <v>0</v>
      </c>
      <c r="T55" s="57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57"/>
      <c r="AN55" s="57"/>
      <c r="AO55" s="57"/>
      <c r="AP55" s="57"/>
      <c r="AQ55" s="89"/>
      <c r="AR55" s="89"/>
      <c r="AS55" s="89"/>
      <c r="AT55" s="89"/>
      <c r="AU55" s="89"/>
      <c r="AV55" s="89"/>
      <c r="AW55" s="117">
        <f t="shared" si="3"/>
        <v>0</v>
      </c>
      <c r="AX55" s="117">
        <f t="shared" si="4"/>
        <v>0</v>
      </c>
      <c r="AY55" s="118">
        <v>12</v>
      </c>
      <c r="AZ55" s="117">
        <f t="shared" si="5"/>
        <v>0</v>
      </c>
      <c r="BA55" s="124"/>
    </row>
    <row r="56" spans="1:53" s="120" customFormat="1" ht="72" x14ac:dyDescent="0.2">
      <c r="A56" s="87">
        <f t="shared" ref="A56" si="24">1+A55</f>
        <v>21</v>
      </c>
      <c r="B56" s="88" t="str">
        <f>'в часах'!B72</f>
        <v>Цимбал Артем Сергеевич</v>
      </c>
      <c r="C56" s="88" t="str">
        <f>'в часах'!C72</f>
        <v>лаборант по обслуживанию компьютеров</v>
      </c>
      <c r="D56" s="88" t="str">
        <f>'в часах'!D72</f>
        <v>Высшее. Кокшетауский государственный  университет им.Ш.Уалиханова,2016 г. №1058199</v>
      </c>
      <c r="E56" s="86" t="str">
        <f>'в часах'!E71</f>
        <v>5.04</v>
      </c>
      <c r="F56" s="86" t="str">
        <f>'в часах'!G73</f>
        <v>В-2-4</v>
      </c>
      <c r="G56" s="86" t="str">
        <f>'в часах'!H73</f>
        <v>4,27</v>
      </c>
      <c r="H56" s="86">
        <f>'в часах'!I73</f>
        <v>0</v>
      </c>
      <c r="I56" s="111">
        <f>'в часах'!J73</f>
        <v>0</v>
      </c>
      <c r="J56" s="112">
        <f>'в часах'!K73</f>
        <v>0</v>
      </c>
      <c r="K56" s="57"/>
      <c r="L56" s="57"/>
      <c r="M56" s="57"/>
      <c r="N56" s="57"/>
      <c r="O56" s="57">
        <f t="shared" si="0"/>
        <v>0</v>
      </c>
      <c r="P56" s="113">
        <f>O56*'в часах'!P73</f>
        <v>0</v>
      </c>
      <c r="Q56" s="113">
        <f t="shared" si="1"/>
        <v>0</v>
      </c>
      <c r="R56" s="57">
        <f>Q56*'в часах'!Q73</f>
        <v>0</v>
      </c>
      <c r="S56" s="57">
        <f t="shared" si="2"/>
        <v>0</v>
      </c>
      <c r="T56" s="57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57"/>
      <c r="AN56" s="57"/>
      <c r="AO56" s="57"/>
      <c r="AP56" s="57"/>
      <c r="AQ56" s="89"/>
      <c r="AR56" s="89"/>
      <c r="AS56" s="89"/>
      <c r="AT56" s="89"/>
      <c r="AU56" s="89"/>
      <c r="AV56" s="89"/>
      <c r="AW56" s="117">
        <f t="shared" si="3"/>
        <v>0</v>
      </c>
      <c r="AX56" s="117">
        <f t="shared" si="4"/>
        <v>0</v>
      </c>
      <c r="AY56" s="118">
        <v>12</v>
      </c>
      <c r="AZ56" s="117">
        <f t="shared" si="5"/>
        <v>0</v>
      </c>
      <c r="BA56" s="124"/>
    </row>
    <row r="57" spans="1:53" s="120" customFormat="1" ht="72" x14ac:dyDescent="0.2">
      <c r="A57" s="87">
        <v>21</v>
      </c>
      <c r="B57" s="88" t="str">
        <f>'в часах'!B73</f>
        <v>Цимбал Артем Сергеевич</v>
      </c>
      <c r="C57" s="88" t="str">
        <f>'в часах'!C73</f>
        <v>учитель математики</v>
      </c>
      <c r="D57" s="88" t="str">
        <f>'в часах'!D73</f>
        <v>Высшее. Кокшетауский государственный  университет им.Ш.Уалиханова,2016 г. №1058200</v>
      </c>
      <c r="E57" s="86" t="str">
        <f>'в часах'!E72</f>
        <v>5.04</v>
      </c>
      <c r="F57" s="86" t="str">
        <f>'в часах'!G74</f>
        <v>В22</v>
      </c>
      <c r="G57" s="86" t="str">
        <f>'в часах'!H74</f>
        <v>4,95</v>
      </c>
      <c r="H57" s="86">
        <f>'в часах'!I74</f>
        <v>0</v>
      </c>
      <c r="I57" s="111">
        <f>'в часах'!J74</f>
        <v>1</v>
      </c>
      <c r="J57" s="112">
        <f>'в часах'!K74</f>
        <v>0</v>
      </c>
      <c r="K57" s="57"/>
      <c r="L57" s="57"/>
      <c r="M57" s="57"/>
      <c r="N57" s="57"/>
      <c r="O57" s="57">
        <f t="shared" si="0"/>
        <v>0</v>
      </c>
      <c r="P57" s="113">
        <f>O57*'в часах'!P74</f>
        <v>0</v>
      </c>
      <c r="Q57" s="113">
        <f t="shared" si="1"/>
        <v>0</v>
      </c>
      <c r="R57" s="57">
        <f>Q57*'в часах'!Q74</f>
        <v>0</v>
      </c>
      <c r="S57" s="57">
        <f t="shared" si="2"/>
        <v>0</v>
      </c>
      <c r="T57" s="57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57"/>
      <c r="AN57" s="57"/>
      <c r="AO57" s="57"/>
      <c r="AP57" s="57"/>
      <c r="AQ57" s="89"/>
      <c r="AR57" s="89"/>
      <c r="AS57" s="89"/>
      <c r="AT57" s="89"/>
      <c r="AU57" s="89"/>
      <c r="AV57" s="89"/>
      <c r="AW57" s="117">
        <f t="shared" si="3"/>
        <v>0</v>
      </c>
      <c r="AX57" s="117">
        <f t="shared" si="4"/>
        <v>0</v>
      </c>
      <c r="AY57" s="118">
        <v>12</v>
      </c>
      <c r="AZ57" s="117">
        <f t="shared" si="5"/>
        <v>0</v>
      </c>
      <c r="BA57" s="124"/>
    </row>
    <row r="58" spans="1:53" s="120" customFormat="1" ht="48" x14ac:dyDescent="0.2">
      <c r="A58" s="87">
        <f t="shared" ref="A58" si="25">1+A57</f>
        <v>22</v>
      </c>
      <c r="B58" s="88" t="str">
        <f>'в часах'!B74</f>
        <v>Мукушева Акмарал Жумабековна</v>
      </c>
      <c r="C58" s="88" t="str">
        <f>'в часах'!C74</f>
        <v>воспитатель предшколы</v>
      </c>
      <c r="D58" s="88" t="str">
        <f>'в часах'!D74</f>
        <v>высшее, Аркалыкский университет, 2016 г.№0203881</v>
      </c>
      <c r="E58" s="86" t="str">
        <f>'в часах'!E73</f>
        <v>5.04</v>
      </c>
      <c r="F58" s="86">
        <f>'в часах'!G75</f>
        <v>0</v>
      </c>
      <c r="G58" s="86">
        <f>'в часах'!H75</f>
        <v>0</v>
      </c>
      <c r="H58" s="86">
        <f>'в часах'!I75</f>
        <v>0</v>
      </c>
      <c r="I58" s="111">
        <f>'в часах'!J75</f>
        <v>0</v>
      </c>
      <c r="J58" s="112">
        <f>'в часах'!K75</f>
        <v>0</v>
      </c>
      <c r="K58" s="57"/>
      <c r="L58" s="57"/>
      <c r="M58" s="57"/>
      <c r="N58" s="57"/>
      <c r="O58" s="57">
        <f t="shared" si="0"/>
        <v>0</v>
      </c>
      <c r="P58" s="113">
        <f>O58*'в часах'!P75</f>
        <v>0</v>
      </c>
      <c r="Q58" s="113">
        <f t="shared" si="1"/>
        <v>0</v>
      </c>
      <c r="R58" s="57">
        <f>Q58*'в часах'!Q75</f>
        <v>0</v>
      </c>
      <c r="S58" s="57">
        <f t="shared" si="2"/>
        <v>0</v>
      </c>
      <c r="T58" s="57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57"/>
      <c r="AN58" s="57"/>
      <c r="AO58" s="57"/>
      <c r="AP58" s="57"/>
      <c r="AQ58" s="89"/>
      <c r="AR58" s="89"/>
      <c r="AS58" s="89"/>
      <c r="AT58" s="89"/>
      <c r="AU58" s="89"/>
      <c r="AV58" s="89"/>
      <c r="AW58" s="117">
        <f t="shared" si="3"/>
        <v>0</v>
      </c>
      <c r="AX58" s="117">
        <f t="shared" si="4"/>
        <v>0</v>
      </c>
      <c r="AY58" s="118">
        <v>12</v>
      </c>
      <c r="AZ58" s="117">
        <f t="shared" si="5"/>
        <v>0</v>
      </c>
      <c r="BA58" s="124"/>
    </row>
    <row r="59" spans="1:53" s="120" customFormat="1" ht="12" x14ac:dyDescent="0.2">
      <c r="A59" s="87">
        <v>22</v>
      </c>
      <c r="B59" s="88">
        <f>'в часах'!B76</f>
        <v>0</v>
      </c>
      <c r="C59" s="88">
        <f>'в часах'!C76</f>
        <v>0</v>
      </c>
      <c r="D59" s="88">
        <f>'в часах'!D76</f>
        <v>0</v>
      </c>
      <c r="E59" s="86" t="str">
        <f>'в часах'!E74</f>
        <v>15.02</v>
      </c>
      <c r="F59" s="86">
        <f>'в часах'!G76</f>
        <v>0</v>
      </c>
      <c r="G59" s="86">
        <f>'в часах'!H76</f>
        <v>0</v>
      </c>
      <c r="H59" s="86">
        <f>'в часах'!I76</f>
        <v>0</v>
      </c>
      <c r="I59" s="111">
        <f>'в часах'!J76</f>
        <v>0</v>
      </c>
      <c r="J59" s="112">
        <f>'в часах'!K76</f>
        <v>0</v>
      </c>
      <c r="K59" s="57"/>
      <c r="L59" s="57"/>
      <c r="M59" s="57"/>
      <c r="N59" s="57"/>
      <c r="O59" s="57">
        <f t="shared" si="0"/>
        <v>0</v>
      </c>
      <c r="P59" s="113">
        <f>O59*'в часах'!P76</f>
        <v>0</v>
      </c>
      <c r="Q59" s="113">
        <f t="shared" si="1"/>
        <v>0</v>
      </c>
      <c r="R59" s="57">
        <f>Q59*'в часах'!Q76</f>
        <v>0</v>
      </c>
      <c r="S59" s="57">
        <f t="shared" si="2"/>
        <v>0</v>
      </c>
      <c r="T59" s="57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57"/>
      <c r="AN59" s="57"/>
      <c r="AO59" s="57"/>
      <c r="AP59" s="57"/>
      <c r="AQ59" s="89"/>
      <c r="AR59" s="89"/>
      <c r="AS59" s="89"/>
      <c r="AT59" s="89"/>
      <c r="AU59" s="89"/>
      <c r="AV59" s="89"/>
      <c r="AW59" s="117">
        <f t="shared" si="3"/>
        <v>0</v>
      </c>
      <c r="AX59" s="117">
        <f t="shared" si="4"/>
        <v>0</v>
      </c>
      <c r="AY59" s="118">
        <v>12</v>
      </c>
      <c r="AZ59" s="117">
        <f t="shared" si="5"/>
        <v>0</v>
      </c>
      <c r="BA59" s="124"/>
    </row>
    <row r="60" spans="1:53" s="120" customFormat="1" ht="12" x14ac:dyDescent="0.2">
      <c r="A60" s="87">
        <f t="shared" ref="A60" si="26">1+A59</f>
        <v>23</v>
      </c>
      <c r="B60" s="88">
        <f>'в часах'!B77</f>
        <v>0</v>
      </c>
      <c r="C60" s="88">
        <f>'в часах'!C77</f>
        <v>0</v>
      </c>
      <c r="D60" s="88">
        <f>'в часах'!D77</f>
        <v>0</v>
      </c>
      <c r="E60" s="86">
        <f>'в часах'!E77</f>
        <v>0</v>
      </c>
      <c r="F60" s="86">
        <f>'в часах'!G77</f>
        <v>0</v>
      </c>
      <c r="G60" s="86">
        <f>'в часах'!H77</f>
        <v>0</v>
      </c>
      <c r="H60" s="86">
        <f>'в часах'!I77</f>
        <v>0</v>
      </c>
      <c r="I60" s="111">
        <f>'в часах'!J77</f>
        <v>0</v>
      </c>
      <c r="J60" s="112">
        <f>'в часах'!K77</f>
        <v>0</v>
      </c>
      <c r="K60" s="57"/>
      <c r="L60" s="57"/>
      <c r="M60" s="57"/>
      <c r="N60" s="57"/>
      <c r="O60" s="57">
        <f t="shared" si="0"/>
        <v>0</v>
      </c>
      <c r="P60" s="113">
        <f>O60*'в часах'!P77</f>
        <v>0</v>
      </c>
      <c r="Q60" s="113">
        <f t="shared" si="1"/>
        <v>0</v>
      </c>
      <c r="R60" s="57">
        <f>Q60*'в часах'!Q77</f>
        <v>0</v>
      </c>
      <c r="S60" s="57">
        <f t="shared" si="2"/>
        <v>0</v>
      </c>
      <c r="T60" s="57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57"/>
      <c r="AN60" s="57"/>
      <c r="AO60" s="57"/>
      <c r="AP60" s="57"/>
      <c r="AQ60" s="89"/>
      <c r="AR60" s="89"/>
      <c r="AS60" s="89"/>
      <c r="AT60" s="89"/>
      <c r="AU60" s="89"/>
      <c r="AV60" s="89"/>
      <c r="AW60" s="117">
        <f t="shared" si="3"/>
        <v>0</v>
      </c>
      <c r="AX60" s="117">
        <f t="shared" si="4"/>
        <v>0</v>
      </c>
      <c r="AY60" s="118">
        <v>12</v>
      </c>
      <c r="AZ60" s="117">
        <f t="shared" si="5"/>
        <v>0</v>
      </c>
      <c r="BA60" s="124"/>
    </row>
    <row r="61" spans="1:53" s="120" customFormat="1" ht="12" x14ac:dyDescent="0.2">
      <c r="A61" s="87">
        <v>23</v>
      </c>
      <c r="B61" s="88">
        <f>'в часах'!B78</f>
        <v>0</v>
      </c>
      <c r="C61" s="88">
        <f>'в часах'!C78</f>
        <v>0</v>
      </c>
      <c r="D61" s="88">
        <f>'в часах'!D78</f>
        <v>0</v>
      </c>
      <c r="E61" s="86">
        <f>'в часах'!E78</f>
        <v>0</v>
      </c>
      <c r="F61" s="86">
        <f>'в часах'!G78</f>
        <v>0</v>
      </c>
      <c r="G61" s="86">
        <f>'в часах'!H78</f>
        <v>0</v>
      </c>
      <c r="H61" s="86">
        <f>'в часах'!I78</f>
        <v>0</v>
      </c>
      <c r="I61" s="111">
        <f>'в часах'!J78</f>
        <v>0</v>
      </c>
      <c r="J61" s="112">
        <f>'в часах'!K78</f>
        <v>0</v>
      </c>
      <c r="K61" s="57"/>
      <c r="L61" s="57"/>
      <c r="M61" s="57"/>
      <c r="N61" s="57"/>
      <c r="O61" s="57">
        <f t="shared" si="0"/>
        <v>0</v>
      </c>
      <c r="P61" s="113">
        <f>O61*'в часах'!P78</f>
        <v>0</v>
      </c>
      <c r="Q61" s="113">
        <f t="shared" si="1"/>
        <v>0</v>
      </c>
      <c r="R61" s="57">
        <f>Q61*'в часах'!Q78</f>
        <v>0</v>
      </c>
      <c r="S61" s="57">
        <f t="shared" si="2"/>
        <v>0</v>
      </c>
      <c r="T61" s="57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57"/>
      <c r="AN61" s="57"/>
      <c r="AO61" s="57"/>
      <c r="AP61" s="57"/>
      <c r="AQ61" s="89"/>
      <c r="AR61" s="89"/>
      <c r="AS61" s="89"/>
      <c r="AT61" s="89"/>
      <c r="AU61" s="89"/>
      <c r="AV61" s="89"/>
      <c r="AW61" s="117">
        <f t="shared" si="3"/>
        <v>0</v>
      </c>
      <c r="AX61" s="117">
        <f t="shared" si="4"/>
        <v>0</v>
      </c>
      <c r="AY61" s="118">
        <v>12</v>
      </c>
      <c r="AZ61" s="117">
        <f t="shared" si="5"/>
        <v>0</v>
      </c>
      <c r="BA61" s="124"/>
    </row>
    <row r="62" spans="1:53" s="120" customFormat="1" ht="12" x14ac:dyDescent="0.2">
      <c r="A62" s="87">
        <f t="shared" ref="A62" si="27">1+A61</f>
        <v>24</v>
      </c>
      <c r="B62" s="88">
        <f>'в часах'!B79</f>
        <v>0</v>
      </c>
      <c r="C62" s="88">
        <f>'в часах'!C79</f>
        <v>0</v>
      </c>
      <c r="D62" s="88">
        <f>'в часах'!D79</f>
        <v>0</v>
      </c>
      <c r="E62" s="86">
        <f>'в часах'!E79</f>
        <v>0</v>
      </c>
      <c r="F62" s="86">
        <f>'в часах'!G79</f>
        <v>0</v>
      </c>
      <c r="G62" s="86">
        <f>'в часах'!H79</f>
        <v>0</v>
      </c>
      <c r="H62" s="86">
        <f>'в часах'!I79</f>
        <v>0</v>
      </c>
      <c r="I62" s="111">
        <f>'в часах'!J79</f>
        <v>0</v>
      </c>
      <c r="J62" s="112">
        <f>'в часах'!K79</f>
        <v>0</v>
      </c>
      <c r="K62" s="57"/>
      <c r="L62" s="57"/>
      <c r="M62" s="57"/>
      <c r="N62" s="57"/>
      <c r="O62" s="57">
        <f t="shared" si="0"/>
        <v>0</v>
      </c>
      <c r="P62" s="113">
        <f>O62*'в часах'!P79</f>
        <v>0</v>
      </c>
      <c r="Q62" s="113">
        <f t="shared" si="1"/>
        <v>0</v>
      </c>
      <c r="R62" s="57">
        <f>Q62*'в часах'!Q79</f>
        <v>0</v>
      </c>
      <c r="S62" s="57">
        <f t="shared" si="2"/>
        <v>0</v>
      </c>
      <c r="T62" s="57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57"/>
      <c r="AN62" s="57"/>
      <c r="AO62" s="57"/>
      <c r="AP62" s="57"/>
      <c r="AQ62" s="89"/>
      <c r="AR62" s="89"/>
      <c r="AS62" s="89"/>
      <c r="AT62" s="89"/>
      <c r="AU62" s="89"/>
      <c r="AV62" s="89"/>
      <c r="AW62" s="117">
        <f t="shared" si="3"/>
        <v>0</v>
      </c>
      <c r="AX62" s="117">
        <f t="shared" si="4"/>
        <v>0</v>
      </c>
      <c r="AY62" s="118">
        <v>12</v>
      </c>
      <c r="AZ62" s="117">
        <f t="shared" si="5"/>
        <v>0</v>
      </c>
      <c r="BA62" s="124"/>
    </row>
    <row r="63" spans="1:53" s="120" customFormat="1" ht="12" x14ac:dyDescent="0.2">
      <c r="A63" s="87">
        <v>24</v>
      </c>
      <c r="B63" s="88">
        <f>'в часах'!B80</f>
        <v>0</v>
      </c>
      <c r="C63" s="88">
        <f>'в часах'!C80</f>
        <v>0</v>
      </c>
      <c r="D63" s="88">
        <f>'в часах'!D80</f>
        <v>0</v>
      </c>
      <c r="E63" s="86">
        <f>'в часах'!E80</f>
        <v>0</v>
      </c>
      <c r="F63" s="86">
        <f>'в часах'!G80</f>
        <v>0</v>
      </c>
      <c r="G63" s="86">
        <f>'в часах'!H80</f>
        <v>0</v>
      </c>
      <c r="H63" s="86">
        <f>'в часах'!I80</f>
        <v>0</v>
      </c>
      <c r="I63" s="111">
        <f>'в часах'!J80</f>
        <v>0</v>
      </c>
      <c r="J63" s="112">
        <f>'в часах'!K80</f>
        <v>0</v>
      </c>
      <c r="K63" s="57"/>
      <c r="L63" s="57"/>
      <c r="M63" s="57"/>
      <c r="N63" s="57"/>
      <c r="O63" s="57">
        <f t="shared" si="0"/>
        <v>0</v>
      </c>
      <c r="P63" s="113">
        <f>O63*'в часах'!P80</f>
        <v>0</v>
      </c>
      <c r="Q63" s="113">
        <f t="shared" si="1"/>
        <v>0</v>
      </c>
      <c r="R63" s="57">
        <f>Q63*'в часах'!Q80</f>
        <v>0</v>
      </c>
      <c r="S63" s="57">
        <f t="shared" si="2"/>
        <v>0</v>
      </c>
      <c r="T63" s="57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57"/>
      <c r="AN63" s="57"/>
      <c r="AO63" s="57"/>
      <c r="AP63" s="57"/>
      <c r="AQ63" s="89"/>
      <c r="AR63" s="89"/>
      <c r="AS63" s="89"/>
      <c r="AT63" s="89"/>
      <c r="AU63" s="89"/>
      <c r="AV63" s="89"/>
      <c r="AW63" s="117">
        <f t="shared" si="3"/>
        <v>0</v>
      </c>
      <c r="AX63" s="117">
        <f t="shared" si="4"/>
        <v>0</v>
      </c>
      <c r="AY63" s="118">
        <v>12</v>
      </c>
      <c r="AZ63" s="117">
        <f t="shared" si="5"/>
        <v>0</v>
      </c>
      <c r="BA63" s="124"/>
    </row>
    <row r="64" spans="1:53" s="120" customFormat="1" ht="12" x14ac:dyDescent="0.2">
      <c r="A64" s="87">
        <f t="shared" ref="A64" si="28">1+A63</f>
        <v>25</v>
      </c>
      <c r="B64" s="88">
        <f>'в часах'!B81</f>
        <v>0</v>
      </c>
      <c r="C64" s="88">
        <f>'в часах'!C81</f>
        <v>0</v>
      </c>
      <c r="D64" s="88">
        <f>'в часах'!D81</f>
        <v>0</v>
      </c>
      <c r="E64" s="86">
        <f>'в часах'!E81</f>
        <v>0</v>
      </c>
      <c r="F64" s="86">
        <f>'в часах'!G81</f>
        <v>0</v>
      </c>
      <c r="G64" s="86">
        <f>'в часах'!H81</f>
        <v>0</v>
      </c>
      <c r="H64" s="86">
        <f>'в часах'!I81</f>
        <v>0</v>
      </c>
      <c r="I64" s="111">
        <f>'в часах'!J81</f>
        <v>0</v>
      </c>
      <c r="J64" s="112">
        <f>'в часах'!K81</f>
        <v>0</v>
      </c>
      <c r="K64" s="57"/>
      <c r="L64" s="57"/>
      <c r="M64" s="57"/>
      <c r="N64" s="57"/>
      <c r="O64" s="57">
        <f t="shared" si="0"/>
        <v>0</v>
      </c>
      <c r="P64" s="113">
        <f>O64*'в часах'!P81</f>
        <v>0</v>
      </c>
      <c r="Q64" s="113">
        <f t="shared" si="1"/>
        <v>0</v>
      </c>
      <c r="R64" s="57">
        <f>Q64*'в часах'!Q81</f>
        <v>0</v>
      </c>
      <c r="S64" s="57">
        <f t="shared" si="2"/>
        <v>0</v>
      </c>
      <c r="T64" s="57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57"/>
      <c r="AN64" s="57"/>
      <c r="AO64" s="57"/>
      <c r="AP64" s="57"/>
      <c r="AQ64" s="89"/>
      <c r="AR64" s="89"/>
      <c r="AS64" s="89"/>
      <c r="AT64" s="89"/>
      <c r="AU64" s="89"/>
      <c r="AV64" s="89"/>
      <c r="AW64" s="117">
        <f t="shared" si="3"/>
        <v>0</v>
      </c>
      <c r="AX64" s="117">
        <f t="shared" si="4"/>
        <v>0</v>
      </c>
      <c r="AY64" s="118">
        <v>12</v>
      </c>
      <c r="AZ64" s="117">
        <f t="shared" si="5"/>
        <v>0</v>
      </c>
      <c r="BA64" s="124"/>
    </row>
    <row r="65" spans="1:53" s="120" customFormat="1" ht="12" x14ac:dyDescent="0.2">
      <c r="A65" s="87">
        <v>25</v>
      </c>
      <c r="B65" s="88">
        <f>'в часах'!B82</f>
        <v>0</v>
      </c>
      <c r="C65" s="88">
        <f>'в часах'!C82</f>
        <v>0</v>
      </c>
      <c r="D65" s="88">
        <f>'в часах'!D82</f>
        <v>0</v>
      </c>
      <c r="E65" s="86">
        <f>'в часах'!E82</f>
        <v>0</v>
      </c>
      <c r="F65" s="86">
        <f>'в часах'!G82</f>
        <v>0</v>
      </c>
      <c r="G65" s="86">
        <f>'в часах'!H82</f>
        <v>0</v>
      </c>
      <c r="H65" s="86">
        <f>'в часах'!I82</f>
        <v>0</v>
      </c>
      <c r="I65" s="111">
        <f>'в часах'!J82</f>
        <v>0</v>
      </c>
      <c r="J65" s="112">
        <f>'в часах'!K82</f>
        <v>0</v>
      </c>
      <c r="K65" s="57"/>
      <c r="L65" s="57"/>
      <c r="M65" s="57"/>
      <c r="N65" s="57"/>
      <c r="O65" s="57">
        <f t="shared" si="0"/>
        <v>0</v>
      </c>
      <c r="P65" s="113">
        <f>O65*'в часах'!P82</f>
        <v>0</v>
      </c>
      <c r="Q65" s="113">
        <f t="shared" si="1"/>
        <v>0</v>
      </c>
      <c r="R65" s="57">
        <f>Q65*'в часах'!Q82</f>
        <v>0</v>
      </c>
      <c r="S65" s="57">
        <f t="shared" si="2"/>
        <v>0</v>
      </c>
      <c r="T65" s="57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57"/>
      <c r="AN65" s="57"/>
      <c r="AO65" s="57"/>
      <c r="AP65" s="57"/>
      <c r="AQ65" s="89"/>
      <c r="AR65" s="89"/>
      <c r="AS65" s="89"/>
      <c r="AT65" s="89"/>
      <c r="AU65" s="89"/>
      <c r="AV65" s="89"/>
      <c r="AW65" s="117">
        <f t="shared" si="3"/>
        <v>0</v>
      </c>
      <c r="AX65" s="117">
        <f t="shared" si="4"/>
        <v>0</v>
      </c>
      <c r="AY65" s="118">
        <v>12</v>
      </c>
      <c r="AZ65" s="117">
        <f t="shared" si="5"/>
        <v>0</v>
      </c>
      <c r="BA65" s="124"/>
    </row>
    <row r="66" spans="1:53" s="120" customFormat="1" ht="12" x14ac:dyDescent="0.2">
      <c r="A66" s="87">
        <f t="shared" ref="A66" si="29">1+A65</f>
        <v>26</v>
      </c>
      <c r="B66" s="88">
        <f>'в часах'!B83</f>
        <v>0</v>
      </c>
      <c r="C66" s="88">
        <f>'в часах'!C83</f>
        <v>0</v>
      </c>
      <c r="D66" s="88">
        <f>'в часах'!D83</f>
        <v>0</v>
      </c>
      <c r="E66" s="86">
        <f>'в часах'!E83</f>
        <v>0</v>
      </c>
      <c r="F66" s="86">
        <f>'в часах'!G83</f>
        <v>0</v>
      </c>
      <c r="G66" s="86">
        <f>'в часах'!H83</f>
        <v>0</v>
      </c>
      <c r="H66" s="86">
        <f>'в часах'!I83</f>
        <v>0</v>
      </c>
      <c r="I66" s="111">
        <f>'в часах'!J83</f>
        <v>0</v>
      </c>
      <c r="J66" s="112">
        <f>'в часах'!K83</f>
        <v>0</v>
      </c>
      <c r="K66" s="57"/>
      <c r="L66" s="57"/>
      <c r="M66" s="57"/>
      <c r="N66" s="57"/>
      <c r="O66" s="57">
        <f t="shared" si="0"/>
        <v>0</v>
      </c>
      <c r="P66" s="113">
        <f>O66*'в часах'!P83</f>
        <v>0</v>
      </c>
      <c r="Q66" s="113">
        <f t="shared" si="1"/>
        <v>0</v>
      </c>
      <c r="R66" s="57">
        <f>Q66*'в часах'!Q83</f>
        <v>0</v>
      </c>
      <c r="S66" s="57">
        <f t="shared" si="2"/>
        <v>0</v>
      </c>
      <c r="T66" s="57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57"/>
      <c r="AN66" s="57"/>
      <c r="AO66" s="57"/>
      <c r="AP66" s="57"/>
      <c r="AQ66" s="89"/>
      <c r="AR66" s="89"/>
      <c r="AS66" s="89"/>
      <c r="AT66" s="89"/>
      <c r="AU66" s="89"/>
      <c r="AV66" s="89"/>
      <c r="AW66" s="117">
        <f t="shared" si="3"/>
        <v>0</v>
      </c>
      <c r="AX66" s="117">
        <f t="shared" si="4"/>
        <v>0</v>
      </c>
      <c r="AY66" s="118">
        <v>12</v>
      </c>
      <c r="AZ66" s="117">
        <f t="shared" si="5"/>
        <v>0</v>
      </c>
      <c r="BA66" s="124"/>
    </row>
    <row r="67" spans="1:53" s="120" customFormat="1" ht="12" x14ac:dyDescent="0.2">
      <c r="A67" s="87">
        <v>26</v>
      </c>
      <c r="B67" s="88">
        <f>'в часах'!B84</f>
        <v>0</v>
      </c>
      <c r="C67" s="88">
        <f>'в часах'!C84</f>
        <v>0</v>
      </c>
      <c r="D67" s="88">
        <f>'в часах'!D84</f>
        <v>0</v>
      </c>
      <c r="E67" s="86">
        <f>'в часах'!E84</f>
        <v>0</v>
      </c>
      <c r="F67" s="86">
        <f>'в часах'!G84</f>
        <v>0</v>
      </c>
      <c r="G67" s="86">
        <f>'в часах'!H84</f>
        <v>0</v>
      </c>
      <c r="H67" s="86">
        <f>'в часах'!I84</f>
        <v>0</v>
      </c>
      <c r="I67" s="111">
        <f>'в часах'!J84</f>
        <v>0</v>
      </c>
      <c r="J67" s="112">
        <f>'в часах'!K84</f>
        <v>0</v>
      </c>
      <c r="K67" s="57"/>
      <c r="L67" s="57"/>
      <c r="M67" s="57"/>
      <c r="N67" s="57"/>
      <c r="O67" s="57">
        <f t="shared" si="0"/>
        <v>0</v>
      </c>
      <c r="P67" s="113">
        <f>O67*'в часах'!P84</f>
        <v>0</v>
      </c>
      <c r="Q67" s="113">
        <f t="shared" si="1"/>
        <v>0</v>
      </c>
      <c r="R67" s="57">
        <f>Q67*'в часах'!Q84</f>
        <v>0</v>
      </c>
      <c r="S67" s="57">
        <f t="shared" si="2"/>
        <v>0</v>
      </c>
      <c r="T67" s="57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57"/>
      <c r="AN67" s="57"/>
      <c r="AO67" s="57"/>
      <c r="AP67" s="57"/>
      <c r="AQ67" s="89"/>
      <c r="AR67" s="89"/>
      <c r="AS67" s="89"/>
      <c r="AT67" s="89"/>
      <c r="AU67" s="89"/>
      <c r="AV67" s="89"/>
      <c r="AW67" s="117">
        <f t="shared" si="3"/>
        <v>0</v>
      </c>
      <c r="AX67" s="117">
        <f t="shared" si="4"/>
        <v>0</v>
      </c>
      <c r="AY67" s="118">
        <v>12</v>
      </c>
      <c r="AZ67" s="117">
        <f t="shared" si="5"/>
        <v>0</v>
      </c>
      <c r="BA67" s="124"/>
    </row>
    <row r="68" spans="1:53" s="120" customFormat="1" ht="12" x14ac:dyDescent="0.2">
      <c r="A68" s="87">
        <f t="shared" ref="A68" si="30">1+A67</f>
        <v>27</v>
      </c>
      <c r="B68" s="88">
        <f>'в часах'!B85</f>
        <v>0</v>
      </c>
      <c r="C68" s="88">
        <f>'в часах'!C85</f>
        <v>0</v>
      </c>
      <c r="D68" s="88">
        <f>'в часах'!D85</f>
        <v>0</v>
      </c>
      <c r="E68" s="86">
        <f>'в часах'!E85</f>
        <v>0</v>
      </c>
      <c r="F68" s="86">
        <f>'в часах'!G85</f>
        <v>0</v>
      </c>
      <c r="G68" s="86">
        <f>'в часах'!H85</f>
        <v>0</v>
      </c>
      <c r="H68" s="86">
        <f>'в часах'!I85</f>
        <v>0</v>
      </c>
      <c r="I68" s="111">
        <f>'в часах'!J85</f>
        <v>0</v>
      </c>
      <c r="J68" s="112">
        <f>'в часах'!K85</f>
        <v>0</v>
      </c>
      <c r="K68" s="57"/>
      <c r="L68" s="57"/>
      <c r="M68" s="57"/>
      <c r="N68" s="57"/>
      <c r="O68" s="57">
        <f t="shared" si="0"/>
        <v>0</v>
      </c>
      <c r="P68" s="113">
        <f>O68*'в часах'!P85</f>
        <v>0</v>
      </c>
      <c r="Q68" s="113">
        <f t="shared" si="1"/>
        <v>0</v>
      </c>
      <c r="R68" s="57">
        <f>Q68*'в часах'!Q85</f>
        <v>0</v>
      </c>
      <c r="S68" s="57">
        <f t="shared" si="2"/>
        <v>0</v>
      </c>
      <c r="T68" s="57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57"/>
      <c r="AN68" s="57"/>
      <c r="AO68" s="57"/>
      <c r="AP68" s="57"/>
      <c r="AQ68" s="89"/>
      <c r="AR68" s="89"/>
      <c r="AS68" s="89"/>
      <c r="AT68" s="89"/>
      <c r="AU68" s="89"/>
      <c r="AV68" s="89"/>
      <c r="AW68" s="117">
        <f t="shared" si="3"/>
        <v>0</v>
      </c>
      <c r="AX68" s="117">
        <f t="shared" si="4"/>
        <v>0</v>
      </c>
      <c r="AY68" s="118">
        <v>12</v>
      </c>
      <c r="AZ68" s="117">
        <f t="shared" si="5"/>
        <v>0</v>
      </c>
      <c r="BA68" s="124"/>
    </row>
    <row r="69" spans="1:53" s="120" customFormat="1" ht="12" x14ac:dyDescent="0.2">
      <c r="A69" s="87">
        <v>27</v>
      </c>
      <c r="B69" s="88">
        <f>'в часах'!B86</f>
        <v>0</v>
      </c>
      <c r="C69" s="88">
        <f>'в часах'!C86</f>
        <v>0</v>
      </c>
      <c r="D69" s="88">
        <f>'в часах'!D86</f>
        <v>0</v>
      </c>
      <c r="E69" s="86">
        <f>'в часах'!E86</f>
        <v>0</v>
      </c>
      <c r="F69" s="86">
        <f>'в часах'!G86</f>
        <v>0</v>
      </c>
      <c r="G69" s="86">
        <f>'в часах'!H86</f>
        <v>0</v>
      </c>
      <c r="H69" s="86">
        <f>'в часах'!I86</f>
        <v>0</v>
      </c>
      <c r="I69" s="111">
        <f>'в часах'!J86</f>
        <v>0</v>
      </c>
      <c r="J69" s="112">
        <f>'в часах'!K86</f>
        <v>0</v>
      </c>
      <c r="K69" s="57"/>
      <c r="L69" s="57"/>
      <c r="M69" s="57"/>
      <c r="N69" s="57"/>
      <c r="O69" s="57">
        <f t="shared" si="0"/>
        <v>0</v>
      </c>
      <c r="P69" s="113">
        <f>O69*'в часах'!P86</f>
        <v>0</v>
      </c>
      <c r="Q69" s="113">
        <f t="shared" si="1"/>
        <v>0</v>
      </c>
      <c r="R69" s="57">
        <f>Q69*'в часах'!Q86</f>
        <v>0</v>
      </c>
      <c r="S69" s="57">
        <f t="shared" si="2"/>
        <v>0</v>
      </c>
      <c r="T69" s="57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57"/>
      <c r="AN69" s="57"/>
      <c r="AO69" s="57"/>
      <c r="AP69" s="57"/>
      <c r="AQ69" s="89"/>
      <c r="AR69" s="89"/>
      <c r="AS69" s="89"/>
      <c r="AT69" s="89"/>
      <c r="AU69" s="89"/>
      <c r="AV69" s="89"/>
      <c r="AW69" s="117">
        <f t="shared" si="3"/>
        <v>0</v>
      </c>
      <c r="AX69" s="117">
        <f t="shared" si="4"/>
        <v>0</v>
      </c>
      <c r="AY69" s="118">
        <v>12</v>
      </c>
      <c r="AZ69" s="117">
        <f t="shared" si="5"/>
        <v>0</v>
      </c>
      <c r="BA69" s="124"/>
    </row>
    <row r="70" spans="1:53" s="120" customFormat="1" ht="12" x14ac:dyDescent="0.2">
      <c r="A70" s="87">
        <f t="shared" ref="A70" si="31">1+A69</f>
        <v>28</v>
      </c>
      <c r="B70" s="88">
        <f>'в часах'!B87</f>
        <v>0</v>
      </c>
      <c r="C70" s="88">
        <f>'в часах'!C87</f>
        <v>0</v>
      </c>
      <c r="D70" s="88">
        <f>'в часах'!D87</f>
        <v>0</v>
      </c>
      <c r="E70" s="86">
        <f>'в часах'!E87</f>
        <v>0</v>
      </c>
      <c r="F70" s="86">
        <f>'в часах'!G87</f>
        <v>0</v>
      </c>
      <c r="G70" s="86">
        <f>'в часах'!H87</f>
        <v>0</v>
      </c>
      <c r="H70" s="86">
        <f>'в часах'!I87</f>
        <v>0</v>
      </c>
      <c r="I70" s="111">
        <f>'в часах'!J87</f>
        <v>0</v>
      </c>
      <c r="J70" s="112">
        <f>'в часах'!K87</f>
        <v>0</v>
      </c>
      <c r="K70" s="57"/>
      <c r="L70" s="57"/>
      <c r="M70" s="57"/>
      <c r="N70" s="57"/>
      <c r="O70" s="57">
        <f t="shared" si="0"/>
        <v>0</v>
      </c>
      <c r="P70" s="113">
        <f>O70*'в часах'!P87</f>
        <v>0</v>
      </c>
      <c r="Q70" s="113">
        <f t="shared" si="1"/>
        <v>0</v>
      </c>
      <c r="R70" s="57">
        <f>Q70*'в часах'!Q87</f>
        <v>0</v>
      </c>
      <c r="S70" s="57">
        <f t="shared" si="2"/>
        <v>0</v>
      </c>
      <c r="T70" s="57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57"/>
      <c r="AN70" s="57"/>
      <c r="AO70" s="57"/>
      <c r="AP70" s="57"/>
      <c r="AQ70" s="89"/>
      <c r="AR70" s="89"/>
      <c r="AS70" s="89"/>
      <c r="AT70" s="89"/>
      <c r="AU70" s="89"/>
      <c r="AV70" s="89"/>
      <c r="AW70" s="117">
        <f t="shared" si="3"/>
        <v>0</v>
      </c>
      <c r="AX70" s="117">
        <f t="shared" si="4"/>
        <v>0</v>
      </c>
      <c r="AY70" s="118">
        <v>12</v>
      </c>
      <c r="AZ70" s="117">
        <f t="shared" si="5"/>
        <v>0</v>
      </c>
      <c r="BA70" s="124"/>
    </row>
    <row r="71" spans="1:53" s="120" customFormat="1" ht="12" x14ac:dyDescent="0.2">
      <c r="A71" s="87">
        <v>28</v>
      </c>
      <c r="B71" s="88">
        <f>'в часах'!B88</f>
        <v>0</v>
      </c>
      <c r="C71" s="88">
        <f>'в часах'!C88</f>
        <v>0</v>
      </c>
      <c r="D71" s="88">
        <f>'в часах'!D88</f>
        <v>0</v>
      </c>
      <c r="E71" s="86">
        <f>'в часах'!E88</f>
        <v>0</v>
      </c>
      <c r="F71" s="86">
        <f>'в часах'!G88</f>
        <v>0</v>
      </c>
      <c r="G71" s="86">
        <f>'в часах'!H88</f>
        <v>0</v>
      </c>
      <c r="H71" s="86">
        <f>'в часах'!I88</f>
        <v>0</v>
      </c>
      <c r="I71" s="111">
        <f>'в часах'!J88</f>
        <v>0</v>
      </c>
      <c r="J71" s="112">
        <f>'в часах'!K88</f>
        <v>0</v>
      </c>
      <c r="K71" s="57"/>
      <c r="L71" s="57"/>
      <c r="M71" s="57"/>
      <c r="N71" s="57"/>
      <c r="O71" s="57">
        <f t="shared" si="0"/>
        <v>0</v>
      </c>
      <c r="P71" s="113">
        <f>O71*'в часах'!P88</f>
        <v>0</v>
      </c>
      <c r="Q71" s="113">
        <f t="shared" si="1"/>
        <v>0</v>
      </c>
      <c r="R71" s="57">
        <f>Q71*'в часах'!Q88</f>
        <v>0</v>
      </c>
      <c r="S71" s="57">
        <f t="shared" si="2"/>
        <v>0</v>
      </c>
      <c r="T71" s="57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57"/>
      <c r="AN71" s="57"/>
      <c r="AO71" s="57"/>
      <c r="AP71" s="57"/>
      <c r="AQ71" s="89"/>
      <c r="AR71" s="89"/>
      <c r="AS71" s="89"/>
      <c r="AT71" s="89"/>
      <c r="AU71" s="89"/>
      <c r="AV71" s="89"/>
      <c r="AW71" s="117">
        <f t="shared" si="3"/>
        <v>0</v>
      </c>
      <c r="AX71" s="117">
        <f t="shared" si="4"/>
        <v>0</v>
      </c>
      <c r="AY71" s="118">
        <v>12</v>
      </c>
      <c r="AZ71" s="117">
        <f t="shared" si="5"/>
        <v>0</v>
      </c>
      <c r="BA71" s="124"/>
    </row>
    <row r="72" spans="1:53" s="120" customFormat="1" ht="12" x14ac:dyDescent="0.2">
      <c r="A72" s="87">
        <f t="shared" ref="A72" si="32">1+A71</f>
        <v>29</v>
      </c>
      <c r="B72" s="88">
        <f>'в часах'!B89</f>
        <v>0</v>
      </c>
      <c r="C72" s="88">
        <f>'в часах'!C89</f>
        <v>0</v>
      </c>
      <c r="D72" s="88">
        <f>'в часах'!D89</f>
        <v>0</v>
      </c>
      <c r="E72" s="86">
        <f>'в часах'!E89</f>
        <v>0</v>
      </c>
      <c r="F72" s="86">
        <f>'в часах'!G89</f>
        <v>0</v>
      </c>
      <c r="G72" s="86">
        <f>'в часах'!H89</f>
        <v>0</v>
      </c>
      <c r="H72" s="86">
        <f>'в часах'!I89</f>
        <v>0</v>
      </c>
      <c r="I72" s="111">
        <f>'в часах'!J89</f>
        <v>0</v>
      </c>
      <c r="J72" s="112">
        <f>'в часах'!K89</f>
        <v>0</v>
      </c>
      <c r="K72" s="57"/>
      <c r="L72" s="57"/>
      <c r="M72" s="57"/>
      <c r="N72" s="57"/>
      <c r="O72" s="57">
        <f t="shared" si="0"/>
        <v>0</v>
      </c>
      <c r="P72" s="113">
        <f>O72*'в часах'!P89</f>
        <v>0</v>
      </c>
      <c r="Q72" s="113">
        <f t="shared" si="1"/>
        <v>0</v>
      </c>
      <c r="R72" s="57">
        <f>Q72*'в часах'!Q89</f>
        <v>0</v>
      </c>
      <c r="S72" s="57">
        <f t="shared" si="2"/>
        <v>0</v>
      </c>
      <c r="T72" s="57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57"/>
      <c r="AN72" s="57"/>
      <c r="AO72" s="57"/>
      <c r="AP72" s="57"/>
      <c r="AQ72" s="89"/>
      <c r="AR72" s="89"/>
      <c r="AS72" s="89"/>
      <c r="AT72" s="89"/>
      <c r="AU72" s="89"/>
      <c r="AV72" s="89"/>
      <c r="AW72" s="117">
        <f t="shared" si="3"/>
        <v>0</v>
      </c>
      <c r="AX72" s="117">
        <f t="shared" si="4"/>
        <v>0</v>
      </c>
      <c r="AY72" s="118">
        <v>12</v>
      </c>
      <c r="AZ72" s="117">
        <f t="shared" si="5"/>
        <v>0</v>
      </c>
      <c r="BA72" s="124"/>
    </row>
    <row r="73" spans="1:53" s="120" customFormat="1" ht="12" x14ac:dyDescent="0.2">
      <c r="A73" s="87">
        <v>29</v>
      </c>
      <c r="B73" s="88">
        <f>'в часах'!B90</f>
        <v>0</v>
      </c>
      <c r="C73" s="88">
        <f>'в часах'!C90</f>
        <v>0</v>
      </c>
      <c r="D73" s="88">
        <f>'в часах'!D90</f>
        <v>0</v>
      </c>
      <c r="E73" s="86">
        <f>'в часах'!E90</f>
        <v>0</v>
      </c>
      <c r="F73" s="86">
        <f>'в часах'!G90</f>
        <v>0</v>
      </c>
      <c r="G73" s="86">
        <f>'в часах'!H90</f>
        <v>0</v>
      </c>
      <c r="H73" s="86">
        <f>'в часах'!I90</f>
        <v>0</v>
      </c>
      <c r="I73" s="111">
        <f>'в часах'!J90</f>
        <v>0</v>
      </c>
      <c r="J73" s="112">
        <f>'в часах'!K90</f>
        <v>0</v>
      </c>
      <c r="K73" s="57"/>
      <c r="L73" s="57"/>
      <c r="M73" s="57"/>
      <c r="N73" s="57"/>
      <c r="O73" s="57">
        <f t="shared" si="0"/>
        <v>0</v>
      </c>
      <c r="P73" s="113">
        <f>O73*'в часах'!P90</f>
        <v>0</v>
      </c>
      <c r="Q73" s="113">
        <f t="shared" si="1"/>
        <v>0</v>
      </c>
      <c r="R73" s="57">
        <f>Q73*'в часах'!Q90</f>
        <v>0</v>
      </c>
      <c r="S73" s="57">
        <f t="shared" si="2"/>
        <v>0</v>
      </c>
      <c r="T73" s="57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57"/>
      <c r="AN73" s="57"/>
      <c r="AO73" s="57"/>
      <c r="AP73" s="57"/>
      <c r="AQ73" s="89"/>
      <c r="AR73" s="89"/>
      <c r="AS73" s="89"/>
      <c r="AT73" s="89"/>
      <c r="AU73" s="89"/>
      <c r="AV73" s="89"/>
      <c r="AW73" s="117">
        <f t="shared" si="3"/>
        <v>0</v>
      </c>
      <c r="AX73" s="117">
        <f t="shared" si="4"/>
        <v>0</v>
      </c>
      <c r="AY73" s="118">
        <v>12</v>
      </c>
      <c r="AZ73" s="117">
        <f t="shared" si="5"/>
        <v>0</v>
      </c>
      <c r="BA73" s="124"/>
    </row>
    <row r="74" spans="1:53" s="120" customFormat="1" ht="12" x14ac:dyDescent="0.2">
      <c r="A74" s="87">
        <f t="shared" ref="A74" si="33">1+A73</f>
        <v>30</v>
      </c>
      <c r="B74" s="88">
        <f>'в часах'!B91</f>
        <v>0</v>
      </c>
      <c r="C74" s="88">
        <f>'в часах'!C91</f>
        <v>0</v>
      </c>
      <c r="D74" s="88">
        <f>'в часах'!D91</f>
        <v>0</v>
      </c>
      <c r="E74" s="86">
        <f>'в часах'!E91</f>
        <v>0</v>
      </c>
      <c r="F74" s="86">
        <f>'в часах'!G91</f>
        <v>0</v>
      </c>
      <c r="G74" s="86">
        <f>'в часах'!H91</f>
        <v>0</v>
      </c>
      <c r="H74" s="86">
        <f>'в часах'!I91</f>
        <v>0</v>
      </c>
      <c r="I74" s="111">
        <f>'в часах'!J91</f>
        <v>0</v>
      </c>
      <c r="J74" s="112">
        <f>'в часах'!K91</f>
        <v>0</v>
      </c>
      <c r="K74" s="57"/>
      <c r="L74" s="57"/>
      <c r="M74" s="57"/>
      <c r="N74" s="57"/>
      <c r="O74" s="57">
        <f t="shared" si="0"/>
        <v>0</v>
      </c>
      <c r="P74" s="113">
        <f>O74*'в часах'!P91</f>
        <v>0</v>
      </c>
      <c r="Q74" s="113">
        <f t="shared" si="1"/>
        <v>0</v>
      </c>
      <c r="R74" s="57">
        <f>Q74*'в часах'!Q91</f>
        <v>0</v>
      </c>
      <c r="S74" s="57">
        <f t="shared" si="2"/>
        <v>0</v>
      </c>
      <c r="T74" s="57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57"/>
      <c r="AN74" s="57"/>
      <c r="AO74" s="57"/>
      <c r="AP74" s="57"/>
      <c r="AQ74" s="89"/>
      <c r="AR74" s="89"/>
      <c r="AS74" s="89"/>
      <c r="AT74" s="89"/>
      <c r="AU74" s="89"/>
      <c r="AV74" s="89"/>
      <c r="AW74" s="117">
        <f t="shared" si="3"/>
        <v>0</v>
      </c>
      <c r="AX74" s="117">
        <f t="shared" si="4"/>
        <v>0</v>
      </c>
      <c r="AY74" s="118">
        <v>12</v>
      </c>
      <c r="AZ74" s="117">
        <f t="shared" si="5"/>
        <v>0</v>
      </c>
      <c r="BA74" s="124"/>
    </row>
    <row r="75" spans="1:53" s="120" customFormat="1" ht="12" x14ac:dyDescent="0.2">
      <c r="A75" s="87">
        <v>30</v>
      </c>
      <c r="B75" s="88">
        <f>'в часах'!B92</f>
        <v>0</v>
      </c>
      <c r="C75" s="88">
        <f>'в часах'!C92</f>
        <v>0</v>
      </c>
      <c r="D75" s="88">
        <f>'в часах'!D92</f>
        <v>0</v>
      </c>
      <c r="E75" s="86">
        <f>'в часах'!E92</f>
        <v>0</v>
      </c>
      <c r="F75" s="86">
        <f>'в часах'!G92</f>
        <v>0</v>
      </c>
      <c r="G75" s="86">
        <f>'в часах'!H92</f>
        <v>0</v>
      </c>
      <c r="H75" s="86">
        <f>'в часах'!I92</f>
        <v>0</v>
      </c>
      <c r="I75" s="111">
        <f>'в часах'!J92</f>
        <v>0</v>
      </c>
      <c r="J75" s="112">
        <f>'в часах'!K92</f>
        <v>0</v>
      </c>
      <c r="K75" s="57"/>
      <c r="L75" s="57"/>
      <c r="M75" s="57"/>
      <c r="N75" s="57"/>
      <c r="O75" s="57">
        <f t="shared" si="0"/>
        <v>0</v>
      </c>
      <c r="P75" s="113">
        <f>O75*'в часах'!P92</f>
        <v>0</v>
      </c>
      <c r="Q75" s="113">
        <f t="shared" si="1"/>
        <v>0</v>
      </c>
      <c r="R75" s="57">
        <f>Q75*'в часах'!Q92</f>
        <v>0</v>
      </c>
      <c r="S75" s="57">
        <f t="shared" si="2"/>
        <v>0</v>
      </c>
      <c r="T75" s="57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57"/>
      <c r="AN75" s="57"/>
      <c r="AO75" s="57"/>
      <c r="AP75" s="57"/>
      <c r="AQ75" s="89"/>
      <c r="AR75" s="89"/>
      <c r="AS75" s="89"/>
      <c r="AT75" s="89"/>
      <c r="AU75" s="89"/>
      <c r="AV75" s="89"/>
      <c r="AW75" s="117">
        <f t="shared" si="3"/>
        <v>0</v>
      </c>
      <c r="AX75" s="117">
        <f t="shared" si="4"/>
        <v>0</v>
      </c>
      <c r="AY75" s="118">
        <v>12</v>
      </c>
      <c r="AZ75" s="117">
        <f t="shared" si="5"/>
        <v>0</v>
      </c>
      <c r="BA75" s="124"/>
    </row>
    <row r="76" spans="1:53" s="120" customFormat="1" ht="12" x14ac:dyDescent="0.2">
      <c r="A76" s="87">
        <f t="shared" ref="A76" si="34">1+A75</f>
        <v>31</v>
      </c>
      <c r="B76" s="88">
        <f>'в часах'!B93</f>
        <v>0</v>
      </c>
      <c r="C76" s="88">
        <f>'в часах'!C93</f>
        <v>0</v>
      </c>
      <c r="D76" s="88">
        <f>'в часах'!D93</f>
        <v>0</v>
      </c>
      <c r="E76" s="86">
        <f>'в часах'!E93</f>
        <v>0</v>
      </c>
      <c r="F76" s="86">
        <f>'в часах'!G93</f>
        <v>0</v>
      </c>
      <c r="G76" s="86">
        <f>'в часах'!H93</f>
        <v>0</v>
      </c>
      <c r="H76" s="86">
        <f>'в часах'!I93</f>
        <v>0</v>
      </c>
      <c r="I76" s="111">
        <f>'в часах'!J93</f>
        <v>0</v>
      </c>
      <c r="J76" s="112">
        <f>'в часах'!K93</f>
        <v>0</v>
      </c>
      <c r="K76" s="57"/>
      <c r="L76" s="57"/>
      <c r="M76" s="57"/>
      <c r="N76" s="57"/>
      <c r="O76" s="57">
        <f t="shared" si="0"/>
        <v>0</v>
      </c>
      <c r="P76" s="113">
        <f>O76*'в часах'!P93</f>
        <v>0</v>
      </c>
      <c r="Q76" s="113">
        <f t="shared" si="1"/>
        <v>0</v>
      </c>
      <c r="R76" s="57">
        <f>Q76*'в часах'!Q93</f>
        <v>0</v>
      </c>
      <c r="S76" s="57">
        <f t="shared" si="2"/>
        <v>0</v>
      </c>
      <c r="T76" s="57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57"/>
      <c r="AN76" s="57"/>
      <c r="AO76" s="57"/>
      <c r="AP76" s="57"/>
      <c r="AQ76" s="89"/>
      <c r="AR76" s="89"/>
      <c r="AS76" s="89"/>
      <c r="AT76" s="89"/>
      <c r="AU76" s="89"/>
      <c r="AV76" s="89"/>
      <c r="AW76" s="117">
        <f t="shared" si="3"/>
        <v>0</v>
      </c>
      <c r="AX76" s="117">
        <f t="shared" si="4"/>
        <v>0</v>
      </c>
      <c r="AY76" s="118">
        <v>12</v>
      </c>
      <c r="AZ76" s="117">
        <f t="shared" si="5"/>
        <v>0</v>
      </c>
      <c r="BA76" s="124"/>
    </row>
    <row r="77" spans="1:53" s="120" customFormat="1" ht="12" x14ac:dyDescent="0.2">
      <c r="A77" s="87">
        <v>31</v>
      </c>
      <c r="B77" s="88">
        <f>'в часах'!B94</f>
        <v>0</v>
      </c>
      <c r="C77" s="88">
        <f>'в часах'!C94</f>
        <v>0</v>
      </c>
      <c r="D77" s="88">
        <f>'в часах'!D94</f>
        <v>0</v>
      </c>
      <c r="E77" s="86">
        <f>'в часах'!E94</f>
        <v>0</v>
      </c>
      <c r="F77" s="86">
        <f>'в часах'!G94</f>
        <v>0</v>
      </c>
      <c r="G77" s="86">
        <f>'в часах'!H94</f>
        <v>0</v>
      </c>
      <c r="H77" s="86">
        <f>'в часах'!I94</f>
        <v>0</v>
      </c>
      <c r="I77" s="111">
        <f>'в часах'!J94</f>
        <v>0</v>
      </c>
      <c r="J77" s="112">
        <f>'в часах'!K94</f>
        <v>0</v>
      </c>
      <c r="K77" s="57"/>
      <c r="L77" s="57"/>
      <c r="M77" s="57"/>
      <c r="N77" s="57"/>
      <c r="O77" s="57">
        <f t="shared" si="0"/>
        <v>0</v>
      </c>
      <c r="P77" s="113">
        <f>O77*'в часах'!P94</f>
        <v>0</v>
      </c>
      <c r="Q77" s="113">
        <f t="shared" si="1"/>
        <v>0</v>
      </c>
      <c r="R77" s="57">
        <f>Q77*'в часах'!Q94</f>
        <v>0</v>
      </c>
      <c r="S77" s="57">
        <f t="shared" si="2"/>
        <v>0</v>
      </c>
      <c r="T77" s="57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57"/>
      <c r="AN77" s="57"/>
      <c r="AO77" s="57"/>
      <c r="AP77" s="57"/>
      <c r="AQ77" s="89"/>
      <c r="AR77" s="89"/>
      <c r="AS77" s="89"/>
      <c r="AT77" s="89"/>
      <c r="AU77" s="89"/>
      <c r="AV77" s="89"/>
      <c r="AW77" s="117">
        <f t="shared" si="3"/>
        <v>0</v>
      </c>
      <c r="AX77" s="117">
        <f t="shared" si="4"/>
        <v>0</v>
      </c>
      <c r="AY77" s="118">
        <v>12</v>
      </c>
      <c r="AZ77" s="117">
        <f t="shared" si="5"/>
        <v>0</v>
      </c>
      <c r="BA77" s="124"/>
    </row>
    <row r="78" spans="1:53" s="120" customFormat="1" ht="12" x14ac:dyDescent="0.2">
      <c r="A78" s="87">
        <f t="shared" ref="A78" si="35">1+A77</f>
        <v>32</v>
      </c>
      <c r="B78" s="88">
        <f>'в часах'!B95</f>
        <v>0</v>
      </c>
      <c r="C78" s="88">
        <f>'в часах'!C95</f>
        <v>0</v>
      </c>
      <c r="D78" s="88">
        <f>'в часах'!D95</f>
        <v>0</v>
      </c>
      <c r="E78" s="86">
        <f>'в часах'!E95</f>
        <v>0</v>
      </c>
      <c r="F78" s="86">
        <f>'в часах'!G95</f>
        <v>0</v>
      </c>
      <c r="G78" s="86">
        <f>'в часах'!H95</f>
        <v>0</v>
      </c>
      <c r="H78" s="86">
        <f>'в часах'!I95</f>
        <v>0</v>
      </c>
      <c r="I78" s="111">
        <f>'в часах'!J95</f>
        <v>0</v>
      </c>
      <c r="J78" s="112">
        <f>'в часах'!K95</f>
        <v>0</v>
      </c>
      <c r="K78" s="57"/>
      <c r="L78" s="57"/>
      <c r="M78" s="57"/>
      <c r="N78" s="57"/>
      <c r="O78" s="57">
        <f t="shared" si="0"/>
        <v>0</v>
      </c>
      <c r="P78" s="113">
        <f>O78*'в часах'!P95</f>
        <v>0</v>
      </c>
      <c r="Q78" s="113">
        <f t="shared" si="1"/>
        <v>0</v>
      </c>
      <c r="R78" s="57">
        <f>Q78*'в часах'!Q95</f>
        <v>0</v>
      </c>
      <c r="S78" s="57">
        <f t="shared" si="2"/>
        <v>0</v>
      </c>
      <c r="T78" s="57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57"/>
      <c r="AN78" s="57"/>
      <c r="AO78" s="57"/>
      <c r="AP78" s="57"/>
      <c r="AQ78" s="89"/>
      <c r="AR78" s="89"/>
      <c r="AS78" s="89"/>
      <c r="AT78" s="89"/>
      <c r="AU78" s="89"/>
      <c r="AV78" s="89"/>
      <c r="AW78" s="117">
        <f t="shared" si="3"/>
        <v>0</v>
      </c>
      <c r="AX78" s="117">
        <f t="shared" si="4"/>
        <v>0</v>
      </c>
      <c r="AY78" s="118">
        <v>12</v>
      </c>
      <c r="AZ78" s="117">
        <f t="shared" si="5"/>
        <v>0</v>
      </c>
      <c r="BA78" s="124"/>
    </row>
    <row r="79" spans="1:53" s="120" customFormat="1" ht="12" x14ac:dyDescent="0.2">
      <c r="A79" s="87">
        <v>32</v>
      </c>
      <c r="B79" s="88">
        <f>'в часах'!B96</f>
        <v>0</v>
      </c>
      <c r="C79" s="88">
        <f>'в часах'!C96</f>
        <v>0</v>
      </c>
      <c r="D79" s="88">
        <f>'в часах'!D96</f>
        <v>0</v>
      </c>
      <c r="E79" s="86">
        <f>'в часах'!E96</f>
        <v>0</v>
      </c>
      <c r="F79" s="86">
        <f>'в часах'!G96</f>
        <v>0</v>
      </c>
      <c r="G79" s="86">
        <f>'в часах'!H96</f>
        <v>0</v>
      </c>
      <c r="H79" s="86">
        <f>'в часах'!I96</f>
        <v>0</v>
      </c>
      <c r="I79" s="111">
        <f>'в часах'!J96</f>
        <v>0</v>
      </c>
      <c r="J79" s="112">
        <f>'в часах'!K96</f>
        <v>0</v>
      </c>
      <c r="K79" s="57"/>
      <c r="L79" s="57"/>
      <c r="M79" s="57"/>
      <c r="N79" s="57"/>
      <c r="O79" s="57">
        <f t="shared" si="0"/>
        <v>0</v>
      </c>
      <c r="P79" s="113">
        <f>O79*'в часах'!P96</f>
        <v>0</v>
      </c>
      <c r="Q79" s="113">
        <f t="shared" si="1"/>
        <v>0</v>
      </c>
      <c r="R79" s="57">
        <f>Q79*'в часах'!Q96</f>
        <v>0</v>
      </c>
      <c r="S79" s="57">
        <f t="shared" si="2"/>
        <v>0</v>
      </c>
      <c r="T79" s="57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57"/>
      <c r="AN79" s="57"/>
      <c r="AO79" s="57"/>
      <c r="AP79" s="57"/>
      <c r="AQ79" s="89"/>
      <c r="AR79" s="89"/>
      <c r="AS79" s="89"/>
      <c r="AT79" s="89"/>
      <c r="AU79" s="89"/>
      <c r="AV79" s="89"/>
      <c r="AW79" s="117">
        <f t="shared" si="3"/>
        <v>0</v>
      </c>
      <c r="AX79" s="117">
        <f t="shared" si="4"/>
        <v>0</v>
      </c>
      <c r="AY79" s="118">
        <v>12</v>
      </c>
      <c r="AZ79" s="117">
        <f t="shared" si="5"/>
        <v>0</v>
      </c>
      <c r="BA79" s="124"/>
    </row>
    <row r="80" spans="1:53" s="120" customFormat="1" ht="12" x14ac:dyDescent="0.2">
      <c r="A80" s="87">
        <f t="shared" ref="A80" si="36">1+A79</f>
        <v>33</v>
      </c>
      <c r="B80" s="88">
        <f>'в часах'!B97</f>
        <v>0</v>
      </c>
      <c r="C80" s="88">
        <f>'в часах'!C97</f>
        <v>0</v>
      </c>
      <c r="D80" s="88">
        <f>'в часах'!D97</f>
        <v>0</v>
      </c>
      <c r="E80" s="86">
        <f>'в часах'!E97</f>
        <v>0</v>
      </c>
      <c r="F80" s="86">
        <f>'в часах'!G97</f>
        <v>0</v>
      </c>
      <c r="G80" s="86">
        <f>'в часах'!H97</f>
        <v>0</v>
      </c>
      <c r="H80" s="86">
        <f>'в часах'!I97</f>
        <v>0</v>
      </c>
      <c r="I80" s="111">
        <f>'в часах'!J97</f>
        <v>0</v>
      </c>
      <c r="J80" s="112">
        <f>'в часах'!K97</f>
        <v>0</v>
      </c>
      <c r="K80" s="57"/>
      <c r="L80" s="57"/>
      <c r="M80" s="57"/>
      <c r="N80" s="57"/>
      <c r="O80" s="57">
        <f t="shared" si="0"/>
        <v>0</v>
      </c>
      <c r="P80" s="113">
        <f>O80*'в часах'!P97</f>
        <v>0</v>
      </c>
      <c r="Q80" s="113">
        <f t="shared" si="1"/>
        <v>0</v>
      </c>
      <c r="R80" s="57">
        <f>Q80*'в часах'!Q97</f>
        <v>0</v>
      </c>
      <c r="S80" s="57">
        <f t="shared" si="2"/>
        <v>0</v>
      </c>
      <c r="T80" s="57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57"/>
      <c r="AN80" s="57"/>
      <c r="AO80" s="57"/>
      <c r="AP80" s="57"/>
      <c r="AQ80" s="89"/>
      <c r="AR80" s="89"/>
      <c r="AS80" s="89"/>
      <c r="AT80" s="89"/>
      <c r="AU80" s="89"/>
      <c r="AV80" s="89"/>
      <c r="AW80" s="117">
        <f t="shared" si="3"/>
        <v>0</v>
      </c>
      <c r="AX80" s="117">
        <f t="shared" si="4"/>
        <v>0</v>
      </c>
      <c r="AY80" s="118">
        <v>12</v>
      </c>
      <c r="AZ80" s="117">
        <f t="shared" si="5"/>
        <v>0</v>
      </c>
      <c r="BA80" s="124"/>
    </row>
    <row r="81" spans="1:53" s="120" customFormat="1" ht="12" x14ac:dyDescent="0.2">
      <c r="A81" s="87">
        <v>33</v>
      </c>
      <c r="B81" s="88">
        <f>'в часах'!B98</f>
        <v>0</v>
      </c>
      <c r="C81" s="88">
        <f>'в часах'!C98</f>
        <v>0</v>
      </c>
      <c r="D81" s="88">
        <f>'в часах'!D98</f>
        <v>0</v>
      </c>
      <c r="E81" s="86">
        <f>'в часах'!E98</f>
        <v>0</v>
      </c>
      <c r="F81" s="86">
        <f>'в часах'!G98</f>
        <v>0</v>
      </c>
      <c r="G81" s="86">
        <f>'в часах'!H98</f>
        <v>0</v>
      </c>
      <c r="H81" s="86">
        <f>'в часах'!I98</f>
        <v>0</v>
      </c>
      <c r="I81" s="111">
        <f>'в часах'!J98</f>
        <v>0</v>
      </c>
      <c r="J81" s="112">
        <f>'в часах'!K98</f>
        <v>0</v>
      </c>
      <c r="K81" s="57"/>
      <c r="L81" s="57"/>
      <c r="M81" s="57"/>
      <c r="N81" s="57"/>
      <c r="O81" s="57">
        <f t="shared" si="0"/>
        <v>0</v>
      </c>
      <c r="P81" s="113">
        <f>O81*'в часах'!P98</f>
        <v>0</v>
      </c>
      <c r="Q81" s="113">
        <f t="shared" si="1"/>
        <v>0</v>
      </c>
      <c r="R81" s="57">
        <f>Q81*'в часах'!Q98</f>
        <v>0</v>
      </c>
      <c r="S81" s="57">
        <f t="shared" si="2"/>
        <v>0</v>
      </c>
      <c r="T81" s="57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57"/>
      <c r="AN81" s="57"/>
      <c r="AO81" s="57"/>
      <c r="AP81" s="57"/>
      <c r="AQ81" s="89"/>
      <c r="AR81" s="89"/>
      <c r="AS81" s="89"/>
      <c r="AT81" s="89"/>
      <c r="AU81" s="89"/>
      <c r="AV81" s="89"/>
      <c r="AW81" s="117">
        <f t="shared" si="3"/>
        <v>0</v>
      </c>
      <c r="AX81" s="117">
        <f t="shared" si="4"/>
        <v>0</v>
      </c>
      <c r="AY81" s="118">
        <v>12</v>
      </c>
      <c r="AZ81" s="117">
        <f t="shared" si="5"/>
        <v>0</v>
      </c>
      <c r="BA81" s="124"/>
    </row>
    <row r="82" spans="1:53" s="120" customFormat="1" ht="12" x14ac:dyDescent="0.2">
      <c r="A82" s="87">
        <f t="shared" ref="A82" si="37">1+A81</f>
        <v>34</v>
      </c>
      <c r="B82" s="88">
        <f>'в часах'!B99</f>
        <v>0</v>
      </c>
      <c r="C82" s="88">
        <f>'в часах'!C99</f>
        <v>0</v>
      </c>
      <c r="D82" s="88">
        <f>'в часах'!D99</f>
        <v>0</v>
      </c>
      <c r="E82" s="86">
        <f>'в часах'!E99</f>
        <v>0</v>
      </c>
      <c r="F82" s="86">
        <f>'в часах'!G99</f>
        <v>0</v>
      </c>
      <c r="G82" s="86">
        <f>'в часах'!H99</f>
        <v>0</v>
      </c>
      <c r="H82" s="86">
        <f>'в часах'!I99</f>
        <v>0</v>
      </c>
      <c r="I82" s="111">
        <f>'в часах'!J99</f>
        <v>0</v>
      </c>
      <c r="J82" s="112">
        <f>'в часах'!K99</f>
        <v>0</v>
      </c>
      <c r="K82" s="57"/>
      <c r="L82" s="57"/>
      <c r="M82" s="57"/>
      <c r="N82" s="57"/>
      <c r="O82" s="57">
        <f t="shared" ref="O82:O85" si="38">K82+L82+M82+N82</f>
        <v>0</v>
      </c>
      <c r="P82" s="113">
        <f>O82*'в часах'!P99</f>
        <v>0</v>
      </c>
      <c r="Q82" s="113">
        <f t="shared" ref="Q82:Q85" si="39">O82+P82</f>
        <v>0</v>
      </c>
      <c r="R82" s="57">
        <f>Q82*'в часах'!Q99</f>
        <v>0</v>
      </c>
      <c r="S82" s="57">
        <f t="shared" ref="S82:S85" si="40">(L82+M82+N82)*1.25*30%</f>
        <v>0</v>
      </c>
      <c r="T82" s="57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57"/>
      <c r="AN82" s="57"/>
      <c r="AO82" s="57"/>
      <c r="AP82" s="57"/>
      <c r="AQ82" s="89"/>
      <c r="AR82" s="89"/>
      <c r="AS82" s="89"/>
      <c r="AT82" s="89"/>
      <c r="AU82" s="89"/>
      <c r="AV82" s="89"/>
      <c r="AW82" s="117">
        <f t="shared" ref="AW82:AW85" si="41">SUM(R82:AV82)</f>
        <v>0</v>
      </c>
      <c r="AX82" s="117">
        <f t="shared" ref="AX82:AX85" si="42">AW82+Q82</f>
        <v>0</v>
      </c>
      <c r="AY82" s="118">
        <v>12</v>
      </c>
      <c r="AZ82" s="117">
        <f t="shared" ref="AZ82:AZ85" si="43">AY82*AX82</f>
        <v>0</v>
      </c>
      <c r="BA82" s="124"/>
    </row>
    <row r="83" spans="1:53" s="120" customFormat="1" ht="12" x14ac:dyDescent="0.2">
      <c r="A83" s="87">
        <v>34</v>
      </c>
      <c r="B83" s="88">
        <f>'в часах'!B100</f>
        <v>0</v>
      </c>
      <c r="C83" s="88">
        <f>'в часах'!C100</f>
        <v>0</v>
      </c>
      <c r="D83" s="88">
        <f>'в часах'!D100</f>
        <v>0</v>
      </c>
      <c r="E83" s="86">
        <f>'в часах'!E100</f>
        <v>0</v>
      </c>
      <c r="F83" s="86">
        <f>'в часах'!G100</f>
        <v>0</v>
      </c>
      <c r="G83" s="86">
        <f>'в часах'!H100</f>
        <v>0</v>
      </c>
      <c r="H83" s="86">
        <f>'в часах'!I100</f>
        <v>0</v>
      </c>
      <c r="I83" s="111">
        <f>'в часах'!J100</f>
        <v>0</v>
      </c>
      <c r="J83" s="112">
        <f>'в часах'!K100</f>
        <v>0</v>
      </c>
      <c r="K83" s="57"/>
      <c r="L83" s="57"/>
      <c r="M83" s="57"/>
      <c r="N83" s="57"/>
      <c r="O83" s="57">
        <f t="shared" si="38"/>
        <v>0</v>
      </c>
      <c r="P83" s="113">
        <f>O83*'в часах'!P100</f>
        <v>0</v>
      </c>
      <c r="Q83" s="113">
        <f t="shared" si="39"/>
        <v>0</v>
      </c>
      <c r="R83" s="57">
        <f>Q83*'в часах'!Q100</f>
        <v>0</v>
      </c>
      <c r="S83" s="57">
        <f t="shared" si="40"/>
        <v>0</v>
      </c>
      <c r="T83" s="57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57"/>
      <c r="AN83" s="57"/>
      <c r="AO83" s="57"/>
      <c r="AP83" s="57"/>
      <c r="AQ83" s="89"/>
      <c r="AR83" s="89"/>
      <c r="AS83" s="89"/>
      <c r="AT83" s="89"/>
      <c r="AU83" s="89"/>
      <c r="AV83" s="89"/>
      <c r="AW83" s="117">
        <f t="shared" si="41"/>
        <v>0</v>
      </c>
      <c r="AX83" s="117">
        <f t="shared" si="42"/>
        <v>0</v>
      </c>
      <c r="AY83" s="118">
        <v>12</v>
      </c>
      <c r="AZ83" s="117">
        <f t="shared" si="43"/>
        <v>0</v>
      </c>
      <c r="BA83" s="124"/>
    </row>
    <row r="84" spans="1:53" s="120" customFormat="1" ht="12" x14ac:dyDescent="0.2">
      <c r="A84" s="87">
        <f t="shared" ref="A84" si="44">1+A83</f>
        <v>35</v>
      </c>
      <c r="B84" s="88">
        <f>'в часах'!B101</f>
        <v>0</v>
      </c>
      <c r="C84" s="88">
        <f>'в часах'!C101</f>
        <v>0</v>
      </c>
      <c r="D84" s="88">
        <f>'в часах'!D101</f>
        <v>0</v>
      </c>
      <c r="E84" s="86">
        <f>'в часах'!E101</f>
        <v>0</v>
      </c>
      <c r="F84" s="86">
        <f>'в часах'!G101</f>
        <v>0</v>
      </c>
      <c r="G84" s="86">
        <f>'в часах'!H101</f>
        <v>0</v>
      </c>
      <c r="H84" s="86">
        <f>'в часах'!I101</f>
        <v>0</v>
      </c>
      <c r="I84" s="111">
        <f>'в часах'!J101</f>
        <v>0</v>
      </c>
      <c r="J84" s="112">
        <f>'в часах'!K101</f>
        <v>0</v>
      </c>
      <c r="K84" s="57"/>
      <c r="L84" s="57"/>
      <c r="M84" s="57"/>
      <c r="N84" s="57"/>
      <c r="O84" s="57">
        <f t="shared" si="38"/>
        <v>0</v>
      </c>
      <c r="P84" s="113">
        <f>O84*'в часах'!P101</f>
        <v>0</v>
      </c>
      <c r="Q84" s="113">
        <f t="shared" si="39"/>
        <v>0</v>
      </c>
      <c r="R84" s="57">
        <f>Q84*'в часах'!Q101</f>
        <v>0</v>
      </c>
      <c r="S84" s="57">
        <f t="shared" si="40"/>
        <v>0</v>
      </c>
      <c r="T84" s="57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57"/>
      <c r="AN84" s="57"/>
      <c r="AO84" s="57"/>
      <c r="AP84" s="57"/>
      <c r="AQ84" s="89"/>
      <c r="AR84" s="89"/>
      <c r="AS84" s="89"/>
      <c r="AT84" s="89"/>
      <c r="AU84" s="89"/>
      <c r="AV84" s="89"/>
      <c r="AW84" s="117">
        <f t="shared" si="41"/>
        <v>0</v>
      </c>
      <c r="AX84" s="117">
        <f t="shared" si="42"/>
        <v>0</v>
      </c>
      <c r="AY84" s="118">
        <v>12</v>
      </c>
      <c r="AZ84" s="117">
        <f t="shared" si="43"/>
        <v>0</v>
      </c>
      <c r="BA84" s="124"/>
    </row>
    <row r="85" spans="1:53" s="120" customFormat="1" ht="12" x14ac:dyDescent="0.2">
      <c r="A85" s="87">
        <v>35</v>
      </c>
      <c r="B85" s="88">
        <f>'в часах'!B102</f>
        <v>0</v>
      </c>
      <c r="C85" s="88">
        <f>'в часах'!C102</f>
        <v>0</v>
      </c>
      <c r="D85" s="88">
        <f>'в часах'!D102</f>
        <v>0</v>
      </c>
      <c r="E85" s="86">
        <f>'в часах'!E102</f>
        <v>0</v>
      </c>
      <c r="F85" s="86">
        <f>'в часах'!G102</f>
        <v>0</v>
      </c>
      <c r="G85" s="86">
        <f>'в часах'!H102</f>
        <v>0</v>
      </c>
      <c r="H85" s="86">
        <f>'в часах'!I102</f>
        <v>0</v>
      </c>
      <c r="I85" s="111">
        <f>'в часах'!J102</f>
        <v>0</v>
      </c>
      <c r="J85" s="112">
        <f>'в часах'!K102</f>
        <v>0</v>
      </c>
      <c r="K85" s="57"/>
      <c r="L85" s="57"/>
      <c r="M85" s="57"/>
      <c r="N85" s="57"/>
      <c r="O85" s="57">
        <f t="shared" si="38"/>
        <v>0</v>
      </c>
      <c r="P85" s="113">
        <f>O85*'в часах'!P102</f>
        <v>0</v>
      </c>
      <c r="Q85" s="113">
        <f t="shared" si="39"/>
        <v>0</v>
      </c>
      <c r="R85" s="57">
        <f>Q85*'в часах'!Q102</f>
        <v>0</v>
      </c>
      <c r="S85" s="57">
        <f t="shared" si="40"/>
        <v>0</v>
      </c>
      <c r="T85" s="57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57"/>
      <c r="AN85" s="57"/>
      <c r="AO85" s="57"/>
      <c r="AP85" s="57"/>
      <c r="AQ85" s="89"/>
      <c r="AR85" s="89"/>
      <c r="AS85" s="89"/>
      <c r="AT85" s="89"/>
      <c r="AU85" s="89"/>
      <c r="AV85" s="89"/>
      <c r="AW85" s="117">
        <f t="shared" si="41"/>
        <v>0</v>
      </c>
      <c r="AX85" s="117">
        <f t="shared" si="42"/>
        <v>0</v>
      </c>
      <c r="AY85" s="118">
        <v>12</v>
      </c>
      <c r="AZ85" s="117">
        <f t="shared" si="43"/>
        <v>0</v>
      </c>
      <c r="BA85" s="124"/>
    </row>
    <row r="86" spans="1:53" s="120" customFormat="1" ht="12" x14ac:dyDescent="0.2">
      <c r="A86" s="92"/>
      <c r="B86" s="93"/>
      <c r="C86" s="93"/>
      <c r="D86" s="93"/>
      <c r="E86" s="94"/>
      <c r="F86" s="94"/>
      <c r="G86" s="94"/>
      <c r="H86" s="94"/>
      <c r="I86" s="94"/>
      <c r="J86" s="95"/>
      <c r="K86" s="125">
        <f>SUM(K17:K85)</f>
        <v>0</v>
      </c>
      <c r="L86" s="125">
        <f t="shared" ref="L86:AZ86" si="45">SUM(L17:L85)</f>
        <v>125660</v>
      </c>
      <c r="M86" s="125">
        <f t="shared" si="45"/>
        <v>58572</v>
      </c>
      <c r="N86" s="125">
        <f t="shared" si="45"/>
        <v>83309</v>
      </c>
      <c r="O86" s="125">
        <f t="shared" si="45"/>
        <v>267541</v>
      </c>
      <c r="P86" s="125">
        <f t="shared" si="45"/>
        <v>66885.25</v>
      </c>
      <c r="Q86" s="125">
        <f t="shared" si="45"/>
        <v>334426.25</v>
      </c>
      <c r="R86" s="125">
        <f t="shared" si="45"/>
        <v>33442.625</v>
      </c>
      <c r="S86" s="125">
        <f t="shared" si="45"/>
        <v>100327.875</v>
      </c>
      <c r="T86" s="125">
        <f t="shared" si="45"/>
        <v>1770</v>
      </c>
      <c r="U86" s="125">
        <f t="shared" si="45"/>
        <v>2655</v>
      </c>
      <c r="V86" s="125">
        <f t="shared" si="45"/>
        <v>0</v>
      </c>
      <c r="W86" s="125">
        <f t="shared" si="45"/>
        <v>0</v>
      </c>
      <c r="X86" s="125">
        <f t="shared" si="45"/>
        <v>0</v>
      </c>
      <c r="Y86" s="125">
        <f t="shared" si="45"/>
        <v>442</v>
      </c>
      <c r="Z86" s="125">
        <f t="shared" si="45"/>
        <v>0</v>
      </c>
      <c r="AA86" s="125">
        <f t="shared" si="45"/>
        <v>0</v>
      </c>
      <c r="AB86" s="125">
        <f t="shared" si="45"/>
        <v>0</v>
      </c>
      <c r="AC86" s="125">
        <f t="shared" si="45"/>
        <v>1770</v>
      </c>
      <c r="AD86" s="125">
        <f t="shared" si="45"/>
        <v>0</v>
      </c>
      <c r="AE86" s="125">
        <f t="shared" si="45"/>
        <v>0</v>
      </c>
      <c r="AF86" s="125">
        <f t="shared" si="45"/>
        <v>0</v>
      </c>
      <c r="AG86" s="125">
        <f t="shared" si="45"/>
        <v>4424</v>
      </c>
      <c r="AH86" s="125">
        <f t="shared" si="45"/>
        <v>0</v>
      </c>
      <c r="AI86" s="125">
        <f t="shared" si="45"/>
        <v>0</v>
      </c>
      <c r="AJ86" s="125">
        <f t="shared" si="45"/>
        <v>0</v>
      </c>
      <c r="AK86" s="125">
        <f t="shared" si="45"/>
        <v>0</v>
      </c>
      <c r="AL86" s="125">
        <f t="shared" si="45"/>
        <v>0</v>
      </c>
      <c r="AM86" s="125">
        <f t="shared" si="45"/>
        <v>0</v>
      </c>
      <c r="AN86" s="125">
        <f t="shared" si="45"/>
        <v>0</v>
      </c>
      <c r="AO86" s="125">
        <f t="shared" si="45"/>
        <v>0</v>
      </c>
      <c r="AP86" s="125">
        <f t="shared" si="45"/>
        <v>0</v>
      </c>
      <c r="AQ86" s="125">
        <f t="shared" si="45"/>
        <v>0</v>
      </c>
      <c r="AR86" s="125">
        <f t="shared" si="45"/>
        <v>0</v>
      </c>
      <c r="AS86" s="125">
        <f t="shared" si="45"/>
        <v>0</v>
      </c>
      <c r="AT86" s="125">
        <f t="shared" si="45"/>
        <v>0</v>
      </c>
      <c r="AU86" s="125">
        <f t="shared" si="45"/>
        <v>0</v>
      </c>
      <c r="AV86" s="125">
        <f t="shared" si="45"/>
        <v>0</v>
      </c>
      <c r="AW86" s="125">
        <f t="shared" si="45"/>
        <v>144831.5</v>
      </c>
      <c r="AX86" s="125">
        <f t="shared" si="45"/>
        <v>479257.75</v>
      </c>
      <c r="AY86" s="125"/>
      <c r="AZ86" s="125">
        <f t="shared" si="45"/>
        <v>5751093</v>
      </c>
      <c r="BA86" s="123"/>
    </row>
    <row r="87" spans="1:53" s="90" customFormat="1" x14ac:dyDescent="0.2">
      <c r="A87" s="96"/>
      <c r="B87" s="97"/>
      <c r="C87" s="91"/>
      <c r="D87" s="98"/>
      <c r="E87" s="98"/>
      <c r="F87" s="98"/>
      <c r="G87" s="98"/>
      <c r="H87" s="98"/>
      <c r="I87" s="98"/>
      <c r="J87" s="98"/>
      <c r="K87" s="99"/>
      <c r="L87" s="99"/>
      <c r="M87" s="99"/>
      <c r="N87" s="97"/>
      <c r="O87" s="97"/>
      <c r="P87" s="97"/>
      <c r="Q87" s="97"/>
      <c r="R87" s="98"/>
      <c r="S87" s="98"/>
      <c r="T87" s="98"/>
      <c r="U87" s="98"/>
      <c r="V87" s="98"/>
      <c r="W87" s="98"/>
      <c r="X87" s="91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6"/>
      <c r="AX87" s="96"/>
    </row>
    <row r="88" spans="1:53" s="90" customFormat="1" ht="25.5" customHeight="1" x14ac:dyDescent="0.2">
      <c r="A88" s="100"/>
      <c r="B88" s="100"/>
      <c r="D88" s="101" t="s">
        <v>56</v>
      </c>
      <c r="E88" s="102"/>
      <c r="G88" s="350" t="s">
        <v>57</v>
      </c>
      <c r="H88" s="350"/>
      <c r="I88" s="103"/>
      <c r="J88" s="102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</row>
    <row r="89" spans="1:53" s="90" customFormat="1" ht="15" x14ac:dyDescent="0.25">
      <c r="A89" s="100"/>
      <c r="B89" s="100"/>
      <c r="D89" s="101"/>
      <c r="E89" s="104"/>
      <c r="G89" s="105"/>
      <c r="H89" s="106"/>
      <c r="J89" s="107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</row>
    <row r="90" spans="1:53" s="90" customFormat="1" ht="27.75" customHeight="1" x14ac:dyDescent="0.2">
      <c r="A90" s="100"/>
      <c r="B90" s="100"/>
      <c r="D90" s="101" t="s">
        <v>58</v>
      </c>
      <c r="E90" s="102"/>
      <c r="G90" s="350" t="s">
        <v>59</v>
      </c>
      <c r="H90" s="350"/>
      <c r="I90" s="103"/>
      <c r="J90" s="102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</row>
    <row r="91" spans="1:53" s="90" customFormat="1" ht="15" x14ac:dyDescent="0.25">
      <c r="A91" s="108"/>
      <c r="D91" s="101"/>
      <c r="E91" s="104"/>
      <c r="G91" s="105"/>
      <c r="H91" s="106"/>
      <c r="J91" s="107"/>
      <c r="AD91" s="108"/>
      <c r="AW91" s="108"/>
      <c r="AX91" s="108"/>
    </row>
    <row r="92" spans="1:53" s="90" customFormat="1" ht="26.25" customHeight="1" x14ac:dyDescent="0.25">
      <c r="A92" s="108"/>
      <c r="D92" s="101" t="s">
        <v>85</v>
      </c>
      <c r="E92" s="109"/>
      <c r="G92" s="350" t="s">
        <v>60</v>
      </c>
      <c r="H92" s="350"/>
      <c r="I92" s="103"/>
      <c r="J92" s="102"/>
      <c r="AD92" s="108"/>
      <c r="AW92" s="108"/>
      <c r="AX92" s="108"/>
    </row>
    <row r="93" spans="1:53" s="90" customFormat="1" x14ac:dyDescent="0.2">
      <c r="A93" s="108"/>
      <c r="C93" s="108"/>
      <c r="D93" s="108"/>
      <c r="E93" s="108"/>
      <c r="F93" s="108"/>
      <c r="G93" s="108"/>
      <c r="H93" s="108"/>
      <c r="I93" s="108"/>
      <c r="J93" s="108"/>
      <c r="AD93" s="108"/>
      <c r="AW93" s="108"/>
      <c r="AX93" s="108"/>
    </row>
    <row r="94" spans="1:53" s="90" customFormat="1" x14ac:dyDescent="0.2">
      <c r="A94" s="108"/>
      <c r="C94" s="108"/>
      <c r="D94" s="108"/>
      <c r="E94" s="108"/>
      <c r="F94" s="108"/>
      <c r="G94" s="108"/>
      <c r="H94" s="108"/>
      <c r="I94" s="108"/>
      <c r="J94" s="108"/>
      <c r="AD94" s="108"/>
      <c r="AW94" s="108"/>
      <c r="AX94" s="108"/>
    </row>
    <row r="95" spans="1:53" s="100" customFormat="1" x14ac:dyDescent="0.2"/>
    <row r="96" spans="1:53" s="100" customFormat="1" x14ac:dyDescent="0.2"/>
    <row r="97" s="100" customFormat="1" x14ac:dyDescent="0.2"/>
    <row r="98" s="100" customFormat="1" x14ac:dyDescent="0.2"/>
    <row r="99" s="100" customFormat="1" x14ac:dyDescent="0.2"/>
    <row r="100" s="100" customFormat="1" x14ac:dyDescent="0.2"/>
    <row r="101" s="100" customFormat="1" x14ac:dyDescent="0.2"/>
    <row r="102" s="100" customFormat="1" x14ac:dyDescent="0.2"/>
    <row r="103" s="100" customFormat="1" x14ac:dyDescent="0.2"/>
    <row r="104" s="100" customFormat="1" x14ac:dyDescent="0.2"/>
    <row r="105" s="100" customFormat="1" x14ac:dyDescent="0.2"/>
    <row r="106" s="100" customFormat="1" x14ac:dyDescent="0.2"/>
    <row r="107" s="100" customFormat="1" x14ac:dyDescent="0.2"/>
    <row r="108" s="100" customFormat="1" x14ac:dyDescent="0.2"/>
    <row r="109" s="100" customFormat="1" x14ac:dyDescent="0.2"/>
    <row r="110" s="100" customFormat="1" x14ac:dyDescent="0.2"/>
  </sheetData>
  <mergeCells count="72">
    <mergeCell ref="F13:F16"/>
    <mergeCell ref="G90:H90"/>
    <mergeCell ref="E3:K3"/>
    <mergeCell ref="E4:K4"/>
    <mergeCell ref="G92:H92"/>
    <mergeCell ref="K13:O13"/>
    <mergeCell ref="O14:O16"/>
    <mergeCell ref="E6:K8"/>
    <mergeCell ref="AK15:AL15"/>
    <mergeCell ref="G88:H88"/>
    <mergeCell ref="T13:T16"/>
    <mergeCell ref="G13:G16"/>
    <mergeCell ref="H13:H16"/>
    <mergeCell ref="I13:I16"/>
    <mergeCell ref="J13:J16"/>
    <mergeCell ref="Q13:Q16"/>
    <mergeCell ref="AC15:AD15"/>
    <mergeCell ref="AE15:AF15"/>
    <mergeCell ref="AG15:AH15"/>
    <mergeCell ref="AX13:AX15"/>
    <mergeCell ref="AY13:AY15"/>
    <mergeCell ref="AO14:AO15"/>
    <mergeCell ref="AP14:AP15"/>
    <mergeCell ref="P13:P16"/>
    <mergeCell ref="R13:R16"/>
    <mergeCell ref="U13:AF13"/>
    <mergeCell ref="AG13:AL13"/>
    <mergeCell ref="U15:V15"/>
    <mergeCell ref="W15:X15"/>
    <mergeCell ref="Y15:Z15"/>
    <mergeCell ref="AA15:AB15"/>
    <mergeCell ref="S13:S16"/>
    <mergeCell ref="AU14:AU15"/>
    <mergeCell ref="AV14:AV15"/>
    <mergeCell ref="AI15:AJ15"/>
    <mergeCell ref="AZ13:AZ15"/>
    <mergeCell ref="K14:N14"/>
    <mergeCell ref="U14:X14"/>
    <mergeCell ref="Y14:AB14"/>
    <mergeCell ref="AC14:AF14"/>
    <mergeCell ref="AG14:AH14"/>
    <mergeCell ref="AI14:AJ14"/>
    <mergeCell ref="AK14:AL14"/>
    <mergeCell ref="AM13:AP13"/>
    <mergeCell ref="AQ13:AQ15"/>
    <mergeCell ref="AR13:AR15"/>
    <mergeCell ref="AS13:AS15"/>
    <mergeCell ref="AT13:AT15"/>
    <mergeCell ref="AW13:AW15"/>
    <mergeCell ref="AM14:AM15"/>
    <mergeCell ref="AN14:AN15"/>
    <mergeCell ref="A13:A16"/>
    <mergeCell ref="B13:B16"/>
    <mergeCell ref="C13:C16"/>
    <mergeCell ref="D13:D16"/>
    <mergeCell ref="E13:E16"/>
    <mergeCell ref="E1:F1"/>
    <mergeCell ref="N1:P1"/>
    <mergeCell ref="L2:S2"/>
    <mergeCell ref="BA13:BA16"/>
    <mergeCell ref="L9:S9"/>
    <mergeCell ref="L3:S3"/>
    <mergeCell ref="L4:S4"/>
    <mergeCell ref="L5:S5"/>
    <mergeCell ref="L6:S6"/>
    <mergeCell ref="L7:S7"/>
    <mergeCell ref="L8:S8"/>
    <mergeCell ref="U12:AD12"/>
    <mergeCell ref="AE12:AJ12"/>
    <mergeCell ref="AK12:AL12"/>
    <mergeCell ref="AM12:AN12"/>
    <mergeCell ref="AU13:AV13"/>
  </mergeCells>
  <pageMargins left="0.59055118110236227" right="0.39370078740157483" top="0.9842519685039370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 часах</vt:lpstr>
      <vt:lpstr>в сумме</vt:lpstr>
      <vt:lpstr>'в сумме'!Заголовки_для_печати</vt:lpstr>
      <vt:lpstr>'в часах'!Заголовки_для_печати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0392MAO</dc:creator>
  <cp:lastModifiedBy>Админ</cp:lastModifiedBy>
  <cp:lastPrinted>2022-02-24T10:03:21Z</cp:lastPrinted>
  <dcterms:created xsi:type="dcterms:W3CDTF">2017-10-25T03:32:02Z</dcterms:created>
  <dcterms:modified xsi:type="dcterms:W3CDTF">2022-04-22T11:15:36Z</dcterms:modified>
</cp:coreProperties>
</file>